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xlong8/Downloads/"/>
    </mc:Choice>
  </mc:AlternateContent>
  <xr:revisionPtr revIDLastSave="0" documentId="13_ncr:1_{C7CDFFFB-0EDE-9749-BE97-DA1F7BDFDA9E}" xr6:coauthVersionLast="47" xr6:coauthVersionMax="47" xr10:uidLastSave="{00000000-0000-0000-0000-000000000000}"/>
  <bookViews>
    <workbookView xWindow="2620" yWindow="1240" windowWidth="32760" windowHeight="17840" tabRatio="500" xr2:uid="{00000000-000D-0000-FFFF-FFFF00000000}"/>
  </bookViews>
  <sheets>
    <sheet name="Inputs" sheetId="1" r:id="rId1"/>
    <sheet name="IS" sheetId="2" r:id="rId2"/>
    <sheet name="BS" sheetId="3" r:id="rId3"/>
    <sheet name="CF" sheetId="4" r:id="rId4"/>
    <sheet name="README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6" i="4" l="1"/>
  <c r="L16" i="4"/>
  <c r="K16" i="4"/>
  <c r="J16" i="4"/>
  <c r="I16" i="4"/>
  <c r="H16" i="4"/>
  <c r="G16" i="4"/>
  <c r="F16" i="4"/>
  <c r="E16" i="4"/>
  <c r="D16" i="4"/>
  <c r="C16" i="4"/>
  <c r="B14" i="4"/>
  <c r="M13" i="4"/>
  <c r="M14" i="4" s="1"/>
  <c r="L13" i="4"/>
  <c r="K13" i="4"/>
  <c r="J13" i="4"/>
  <c r="I13" i="4"/>
  <c r="I14" i="4" s="1"/>
  <c r="H13" i="4"/>
  <c r="G13" i="4"/>
  <c r="F13" i="4"/>
  <c r="E13" i="4"/>
  <c r="D13" i="4"/>
  <c r="D14" i="4" s="1"/>
  <c r="C13" i="4"/>
  <c r="M12" i="4"/>
  <c r="L12" i="4"/>
  <c r="L14" i="4" s="1"/>
  <c r="K12" i="4"/>
  <c r="K14" i="4" s="1"/>
  <c r="J12" i="4"/>
  <c r="J14" i="4" s="1"/>
  <c r="I12" i="4"/>
  <c r="H12" i="4"/>
  <c r="H14" i="4" s="1"/>
  <c r="G12" i="4"/>
  <c r="G14" i="4" s="1"/>
  <c r="F12" i="4"/>
  <c r="E12" i="4"/>
  <c r="E14" i="4" s="1"/>
  <c r="D12" i="4"/>
  <c r="C12" i="4"/>
  <c r="C14" i="4" s="1"/>
  <c r="B11" i="4"/>
  <c r="M10" i="4"/>
  <c r="M11" i="4" s="1"/>
  <c r="L10" i="4"/>
  <c r="L11" i="4" s="1"/>
  <c r="K10" i="4"/>
  <c r="K11" i="4" s="1"/>
  <c r="J10" i="4"/>
  <c r="J11" i="4" s="1"/>
  <c r="I10" i="4"/>
  <c r="I11" i="4" s="1"/>
  <c r="H10" i="4"/>
  <c r="H11" i="4" s="1"/>
  <c r="G10" i="4"/>
  <c r="G11" i="4" s="1"/>
  <c r="F10" i="4"/>
  <c r="F11" i="4" s="1"/>
  <c r="E10" i="4"/>
  <c r="E11" i="4" s="1"/>
  <c r="D10" i="4"/>
  <c r="D11" i="4" s="1"/>
  <c r="C10" i="4"/>
  <c r="C11" i="4" s="1"/>
  <c r="M8" i="4"/>
  <c r="L8" i="4"/>
  <c r="K8" i="4"/>
  <c r="J8" i="4"/>
  <c r="I8" i="4"/>
  <c r="H8" i="4"/>
  <c r="G8" i="4"/>
  <c r="F8" i="4"/>
  <c r="E8" i="4"/>
  <c r="D8" i="4"/>
  <c r="C8" i="4"/>
  <c r="M7" i="4"/>
  <c r="L7" i="4"/>
  <c r="K7" i="4"/>
  <c r="J7" i="4"/>
  <c r="I7" i="4"/>
  <c r="H7" i="4"/>
  <c r="G7" i="4"/>
  <c r="F7" i="4"/>
  <c r="E7" i="4"/>
  <c r="D7" i="4"/>
  <c r="C7" i="4"/>
  <c r="M6" i="4"/>
  <c r="L6" i="4"/>
  <c r="K6" i="4"/>
  <c r="J6" i="4"/>
  <c r="I6" i="4"/>
  <c r="H6" i="4"/>
  <c r="G6" i="4"/>
  <c r="F6" i="4"/>
  <c r="E6" i="4"/>
  <c r="D6" i="4"/>
  <c r="C6" i="4"/>
  <c r="M5" i="4"/>
  <c r="L5" i="4"/>
  <c r="K5" i="4"/>
  <c r="J5" i="4"/>
  <c r="I5" i="4"/>
  <c r="H5" i="4"/>
  <c r="G5" i="4"/>
  <c r="F5" i="4"/>
  <c r="E5" i="4"/>
  <c r="D5" i="4"/>
  <c r="C5" i="4"/>
  <c r="M4" i="4"/>
  <c r="L4" i="4"/>
  <c r="K4" i="4"/>
  <c r="J4" i="4"/>
  <c r="I4" i="4"/>
  <c r="H4" i="4"/>
  <c r="G4" i="4"/>
  <c r="F4" i="4"/>
  <c r="E4" i="4"/>
  <c r="D4" i="4"/>
  <c r="C4" i="4"/>
  <c r="B4" i="4"/>
  <c r="M16" i="3"/>
  <c r="L16" i="3"/>
  <c r="K16" i="3"/>
  <c r="J16" i="3"/>
  <c r="I16" i="3"/>
  <c r="H16" i="3"/>
  <c r="G16" i="3"/>
  <c r="F16" i="3"/>
  <c r="E16" i="3"/>
  <c r="D16" i="3"/>
  <c r="C16" i="3"/>
  <c r="B16" i="3"/>
  <c r="M15" i="3"/>
  <c r="L15" i="3"/>
  <c r="K15" i="3"/>
  <c r="J15" i="3"/>
  <c r="I15" i="3"/>
  <c r="H15" i="3"/>
  <c r="G15" i="3"/>
  <c r="F15" i="3"/>
  <c r="E15" i="3"/>
  <c r="D15" i="3"/>
  <c r="C15" i="3"/>
  <c r="B15" i="3"/>
  <c r="M14" i="3"/>
  <c r="L14" i="3"/>
  <c r="K14" i="3"/>
  <c r="J14" i="3"/>
  <c r="I14" i="3"/>
  <c r="H14" i="3"/>
  <c r="G14" i="3"/>
  <c r="F14" i="3"/>
  <c r="E14" i="3"/>
  <c r="D14" i="3"/>
  <c r="C14" i="3"/>
  <c r="B14" i="3"/>
  <c r="M13" i="3"/>
  <c r="L13" i="3"/>
  <c r="K13" i="3"/>
  <c r="J13" i="3"/>
  <c r="I13" i="3"/>
  <c r="H13" i="3"/>
  <c r="G13" i="3"/>
  <c r="F13" i="3"/>
  <c r="E13" i="3"/>
  <c r="D13" i="3"/>
  <c r="C13" i="3"/>
  <c r="B13" i="3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L11" i="3"/>
  <c r="K11" i="3"/>
  <c r="J11" i="3"/>
  <c r="I11" i="3"/>
  <c r="H11" i="3"/>
  <c r="G11" i="3"/>
  <c r="F11" i="3"/>
  <c r="E11" i="3"/>
  <c r="D11" i="3"/>
  <c r="C11" i="3"/>
  <c r="B11" i="3"/>
  <c r="M10" i="3"/>
  <c r="L10" i="3"/>
  <c r="K10" i="3"/>
  <c r="J10" i="3"/>
  <c r="I10" i="3"/>
  <c r="H10" i="3"/>
  <c r="G10" i="3"/>
  <c r="F10" i="3"/>
  <c r="E10" i="3"/>
  <c r="D10" i="3"/>
  <c r="C10" i="3"/>
  <c r="B10" i="3"/>
  <c r="M9" i="3"/>
  <c r="L9" i="3"/>
  <c r="K9" i="3"/>
  <c r="J9" i="3"/>
  <c r="I9" i="3"/>
  <c r="H9" i="3"/>
  <c r="G9" i="3"/>
  <c r="F9" i="3"/>
  <c r="E9" i="3"/>
  <c r="D9" i="3"/>
  <c r="C9" i="3"/>
  <c r="B9" i="3"/>
  <c r="M8" i="3"/>
  <c r="L8" i="3"/>
  <c r="K8" i="3"/>
  <c r="J8" i="3"/>
  <c r="I8" i="3"/>
  <c r="H8" i="3"/>
  <c r="G8" i="3"/>
  <c r="F8" i="3"/>
  <c r="E8" i="3"/>
  <c r="D8" i="3"/>
  <c r="C8" i="3"/>
  <c r="B8" i="3"/>
  <c r="M7" i="3"/>
  <c r="L7" i="3"/>
  <c r="K7" i="3"/>
  <c r="J7" i="3"/>
  <c r="I7" i="3"/>
  <c r="H7" i="3"/>
  <c r="G7" i="3"/>
  <c r="F7" i="3"/>
  <c r="E7" i="3"/>
  <c r="D7" i="3"/>
  <c r="C7" i="3"/>
  <c r="B7" i="3"/>
  <c r="M6" i="3"/>
  <c r="L6" i="3"/>
  <c r="K6" i="3"/>
  <c r="J6" i="3"/>
  <c r="I6" i="3"/>
  <c r="H6" i="3"/>
  <c r="G6" i="3"/>
  <c r="F6" i="3"/>
  <c r="E6" i="3"/>
  <c r="D6" i="3"/>
  <c r="C6" i="3"/>
  <c r="B6" i="3"/>
  <c r="M5" i="3"/>
  <c r="L5" i="3"/>
  <c r="K5" i="3"/>
  <c r="J5" i="3"/>
  <c r="I5" i="3"/>
  <c r="H5" i="3"/>
  <c r="G5" i="3"/>
  <c r="F5" i="3"/>
  <c r="E5" i="3"/>
  <c r="D5" i="3"/>
  <c r="C5" i="3"/>
  <c r="B5" i="3"/>
  <c r="M4" i="3"/>
  <c r="L4" i="3"/>
  <c r="K4" i="3"/>
  <c r="J4" i="3"/>
  <c r="I4" i="3"/>
  <c r="H4" i="3"/>
  <c r="G4" i="3"/>
  <c r="F4" i="3"/>
  <c r="E4" i="3"/>
  <c r="D4" i="3"/>
  <c r="C4" i="3"/>
  <c r="B4" i="3"/>
  <c r="M3" i="3"/>
  <c r="L3" i="3"/>
  <c r="K3" i="3"/>
  <c r="J3" i="3"/>
  <c r="I3" i="3"/>
  <c r="H3" i="3"/>
  <c r="G3" i="3"/>
  <c r="F3" i="3"/>
  <c r="E3" i="3"/>
  <c r="D3" i="3"/>
  <c r="C3" i="3"/>
  <c r="B3" i="3"/>
  <c r="M14" i="2"/>
  <c r="M3" i="4" s="1"/>
  <c r="M9" i="4" s="1"/>
  <c r="M15" i="4" s="1"/>
  <c r="L14" i="2"/>
  <c r="L3" i="4" s="1"/>
  <c r="L9" i="4" s="1"/>
  <c r="L15" i="4" s="1"/>
  <c r="K14" i="2"/>
  <c r="K3" i="4" s="1"/>
  <c r="K9" i="4" s="1"/>
  <c r="K15" i="4" s="1"/>
  <c r="J14" i="2"/>
  <c r="J3" i="4" s="1"/>
  <c r="J9" i="4" s="1"/>
  <c r="J15" i="4" s="1"/>
  <c r="I14" i="2"/>
  <c r="I17" i="3" s="1"/>
  <c r="H14" i="2"/>
  <c r="H3" i="4" s="1"/>
  <c r="H9" i="4" s="1"/>
  <c r="G14" i="2"/>
  <c r="G18" i="3" s="1"/>
  <c r="G19" i="3" s="1"/>
  <c r="F14" i="2"/>
  <c r="F3" i="4" s="1"/>
  <c r="E14" i="2"/>
  <c r="E3" i="4" s="1"/>
  <c r="E9" i="4" s="1"/>
  <c r="D14" i="2"/>
  <c r="D3" i="4" s="1"/>
  <c r="D9" i="4" s="1"/>
  <c r="C14" i="2"/>
  <c r="C3" i="4" s="1"/>
  <c r="C9" i="4" s="1"/>
  <c r="B14" i="2"/>
  <c r="B3" i="4" s="1"/>
  <c r="B9" i="4" s="1"/>
  <c r="B15" i="4" s="1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M3" i="2"/>
  <c r="L3" i="2"/>
  <c r="K3" i="2"/>
  <c r="J3" i="2"/>
  <c r="I3" i="2"/>
  <c r="H3" i="2"/>
  <c r="G3" i="2"/>
  <c r="F3" i="2"/>
  <c r="E3" i="2"/>
  <c r="D3" i="2"/>
  <c r="C3" i="2"/>
  <c r="B3" i="2"/>
  <c r="F14" i="4" l="1"/>
  <c r="F9" i="4"/>
  <c r="C15" i="4"/>
  <c r="E15" i="4"/>
  <c r="F19" i="3"/>
  <c r="D15" i="4"/>
  <c r="F15" i="4"/>
  <c r="H15" i="4"/>
  <c r="F17" i="3"/>
  <c r="F18" i="3"/>
  <c r="G3" i="4"/>
  <c r="G9" i="4" s="1"/>
  <c r="G15" i="4" s="1"/>
  <c r="G17" i="3"/>
  <c r="H17" i="3"/>
  <c r="H18" i="3"/>
  <c r="H19" i="3" s="1"/>
  <c r="I18" i="3"/>
  <c r="I19" i="3" s="1"/>
  <c r="I3" i="4"/>
  <c r="I9" i="4" s="1"/>
  <c r="I15" i="4" s="1"/>
  <c r="K17" i="3"/>
  <c r="K18" i="3"/>
  <c r="K19" i="3" s="1"/>
  <c r="L17" i="3"/>
  <c r="L18" i="3"/>
  <c r="L19" i="3" s="1"/>
  <c r="J17" i="3"/>
  <c r="J18" i="3"/>
  <c r="J19" i="3" s="1"/>
  <c r="M17" i="3"/>
  <c r="M18" i="3"/>
  <c r="M19" i="3" s="1"/>
  <c r="B17" i="3"/>
  <c r="B18" i="3"/>
  <c r="B19" i="3" s="1"/>
  <c r="C17" i="3"/>
  <c r="C18" i="3"/>
  <c r="C19" i="3" s="1"/>
  <c r="D17" i="3"/>
  <c r="D18" i="3"/>
  <c r="D19" i="3" s="1"/>
  <c r="E17" i="3"/>
  <c r="E18" i="3"/>
  <c r="E19" i="3" s="1"/>
</calcChain>
</file>

<file path=xl/sharedStrings.xml><?xml version="1.0" encoding="utf-8"?>
<sst xmlns="http://schemas.openxmlformats.org/spreadsheetml/2006/main" count="140" uniqueCount="84">
  <si>
    <t>Model line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</si>
  <si>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</si>
  <si>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</si>
  <si>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</si>
  <si>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</si>
  <si>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</si>
  <si>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</si>
  <si>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</si>
  <si>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</si>
  <si>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</si>
  <si>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</si>
  <si>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</si>
  <si>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</si>
  <si>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Revenue</t>
  </si>
  <si>
    <t>COGS</t>
  </si>
  <si>
    <t>SG&amp;A</t>
  </si>
  <si>
    <t>R&amp;D</t>
  </si>
  <si>
    <t>Depreciation</t>
  </si>
  <si>
    <t>Interest expense</t>
  </si>
  <si>
    <t>Interest income</t>
  </si>
  <si>
    <t>Tax expense</t>
  </si>
  <si>
    <t>Cash</t>
  </si>
  <si>
    <t>AR</t>
  </si>
  <si>
    <t>Inventory</t>
  </si>
  <si>
    <t>Prepaid expenses</t>
  </si>
  <si>
    <t>PPE</t>
  </si>
  <si>
    <t>Intangibles</t>
  </si>
  <si>
    <t>AP</t>
  </si>
  <si>
    <t>Accrued expenses</t>
  </si>
  <si>
    <t>Lease liability ST</t>
  </si>
  <si>
    <t>Lease liability LT</t>
  </si>
  <si>
    <t>Debt</t>
  </si>
  <si>
    <t>Common stock</t>
  </si>
  <si>
    <t>Retained earnings prior</t>
  </si>
  <si>
    <t>Income Statement</t>
  </si>
  <si>
    <t>Gross profit</t>
  </si>
  <si>
    <t>Operating income</t>
  </si>
  <si>
    <t>Pretax income</t>
  </si>
  <si>
    <t>Net income</t>
  </si>
  <si>
    <t>Balance Sheet</t>
  </si>
  <si>
    <t>PPE (net)</t>
  </si>
  <si>
    <t>Total assets</t>
  </si>
  <si>
    <t>Total liabilities</t>
  </si>
  <si>
    <t>Retained earnings</t>
  </si>
  <si>
    <t>Total equity</t>
  </si>
  <si>
    <t>Check (A - L - E)</t>
  </si>
  <si>
    <t>Cash Flow</t>
  </si>
  <si>
    <t>+ Depreciation</t>
  </si>
  <si>
    <t>- Change in AR</t>
  </si>
  <si>
    <t>- Change in Inventory</t>
  </si>
  <si>
    <t>+ Change in AP</t>
  </si>
  <si>
    <t>+ Change in Accrued</t>
  </si>
  <si>
    <t>Cash from operations</t>
  </si>
  <si>
    <t>- Change in PPE</t>
  </si>
  <si>
    <t>Cash from investing</t>
  </si>
  <si>
    <t>+ Change in Debt</t>
  </si>
  <si>
    <t>+ Change in Lease liabilities</t>
  </si>
  <si>
    <t>Cash from financing</t>
  </si>
  <si>
    <t>Net change in cash</t>
  </si>
  <si>
    <t>Memo: Change in cash on BS</t>
  </si>
  <si>
    <t>Three-statement model - rebuilt without defined names.</t>
  </si>
  <si>
    <t>The Inputs tab holds period numbers, one column per month.</t>
  </si>
  <si>
    <t>Columns B-E are 2026-01 through 2026-04, all frozen actuals.</t>
  </si>
  <si>
    <t>IS / BS / CF link to Inputs through plain cell references</t>
  </si>
  <si>
    <t>(e.g. =Inputs!B2), not defined names. Do not type numbers</t>
  </si>
  <si>
    <t>directly into IS, BS, or CF - only into Inputs.</t>
  </si>
  <si>
    <t>To add a new month:</t>
  </si>
  <si>
    <t xml:space="preserve">  1. On Inputs, type the new month header in the next empty</t>
  </si>
  <si>
    <t xml:space="preserve">     column (e.g. 2026-05 in F1) and enter that month's 21</t>
  </si>
  <si>
    <t xml:space="preserve">     actuals down the column.</t>
  </si>
  <si>
    <t xml:space="preserve">  2. On IS, BS, and CF, select the last period column and</t>
  </si>
  <si>
    <t xml:space="preserve">     copy it one column to the right. Relative references</t>
  </si>
  <si>
    <t xml:space="preserve">     shift automatically to the new Inputs column - no names</t>
  </si>
  <si>
    <t xml:space="preserve">     to repair, nothing else to edit.</t>
  </si>
  <si>
    <t xml:space="preserve">  3. Check the BS 'Check (A - L - E)' row reads 0 for the</t>
  </si>
  <si>
    <t xml:space="preserve">     new month, then save a dated copy.</t>
  </si>
  <si>
    <t>Sign convention on Inputs:</t>
  </si>
  <si>
    <t xml:space="preserve">  Revenue is positive, all expenses are negative.</t>
  </si>
  <si>
    <t xml:space="preserve">  Assets, liabilities, and equity are all positive.</t>
  </si>
  <si>
    <t xml:space="preserve">  Depreciation on Inputs is negative (an expense); the CF</t>
  </si>
  <si>
    <t xml:space="preserve">  tab adds it back as a positive number.</t>
  </si>
  <si>
    <t>Note: Cash on the BS is an input actual, not a plug. The CF</t>
  </si>
  <si>
    <t>'Net change in cash' will not tie to the BS cash movement -</t>
  </si>
  <si>
    <t>the 'Memo: Change in cash on BS' row monitors that gap.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</si>
</sst>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4" x14ac:knownFonts="1">
    <font>
      <sz val="11"/>
      <color theme="1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4"/>
      <name val="Calibri"/>
      <family val="2"/>
      <charset val="1"/>
    </font>
    <font>
      <b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2F2F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0" fillId="3" borderId="0" xfId="0" applyNumberFormat="1" applyFill="1"/>
    <xf numFmtId="0" fontId="2" fillId="0" borderId="0" xfId="0" applyFont="1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J33" sqref="J33"/>
    </sheetView>
  </sheetViews>
  <sheetFormatPr baseColWidth="10" defaultColWidth="8.83203125" defaultRowHeight="15" x14ac:dyDescent="0.2"/>
  <cols>
    <col min="1" max="1" width="30" customWidth="1"/>
    <col min="2" max="5" width="16" customWidth="1"/>
  </cols>
  <sheetData>
    <row r="1" spans="1:13" ht="1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" customHeight="1" x14ac:dyDescent="0.2">
      <c r="A2" t="s">
        <v>13</v>
      </c>
      <c r="B2" s="3">
        <v>2567482.94</v>
      </c>
      <c r="C2" s="3">
        <v>2690522.54</v>
      </c>
      <c r="D2" s="3">
        <v>2734888.82</v>
      </c>
    </row>
    <row r="3" spans="1:13" ht="15" customHeight="1" x14ac:dyDescent="0.2">
      <c r="A3" t="s">
        <v>14</v>
      </c>
      <c r="B3" s="3">
        <v>-1455814.71</v>
      </c>
      <c r="C3" s="3">
        <v>-1482369.15</v>
      </c>
      <c r="D3" s="3">
        <v>-1506936.06</v>
      </c>
    </row>
    <row r="4" spans="1:13" ht="15" customHeight="1" x14ac:dyDescent="0.2">
      <c r="A4" t="s">
        <v>15</v>
      </c>
      <c r="B4" s="3">
        <v>-537326.51</v>
      </c>
      <c r="C4" s="3">
        <v>-543642.53</v>
      </c>
      <c r="D4" s="3">
        <v>-556144.4</v>
      </c>
    </row>
    <row r="5" spans="1:13" ht="15" customHeight="1" x14ac:dyDescent="0.2">
      <c r="A5" t="s">
        <v>16</v>
      </c>
      <c r="B5" s="3">
        <v>-186696.7</v>
      </c>
      <c r="C5" s="3">
        <v>-192269.04</v>
      </c>
      <c r="D5" s="3">
        <v>-196346.72</v>
      </c>
    </row>
    <row r="6" spans="1:13" ht="15" customHeight="1" x14ac:dyDescent="0.2">
      <c r="A6" t="s">
        <v>17</v>
      </c>
      <c r="B6" s="3">
        <v>-61192.92</v>
      </c>
      <c r="C6" s="3">
        <v>-60823.67</v>
      </c>
      <c r="D6" s="3">
        <v>-61592.78</v>
      </c>
    </row>
    <row r="7" spans="1:13" ht="15" customHeight="1" x14ac:dyDescent="0.2">
      <c r="A7" t="s">
        <v>18</v>
      </c>
      <c r="B7" s="3">
        <v>-18188.45</v>
      </c>
      <c r="C7" s="3">
        <v>-18576.47</v>
      </c>
      <c r="D7" s="3">
        <v>-19352.599999999999</v>
      </c>
    </row>
    <row r="8" spans="1:13" ht="15" customHeight="1" x14ac:dyDescent="0.2">
      <c r="A8" t="s">
        <v>19</v>
      </c>
      <c r="B8" s="3">
        <v>4535.76</v>
      </c>
      <c r="C8" s="3">
        <v>4650.03</v>
      </c>
      <c r="D8" s="3">
        <v>4729.4399999999996</v>
      </c>
    </row>
    <row r="9" spans="1:13" ht="15" customHeight="1" x14ac:dyDescent="0.2">
      <c r="A9" t="s">
        <v>20</v>
      </c>
      <c r="B9" s="3">
        <v>-77635.710000000006</v>
      </c>
      <c r="C9" s="3">
        <v>-78206.539999999994</v>
      </c>
      <c r="D9" s="3">
        <v>-79370.899999999994</v>
      </c>
    </row>
    <row r="10" spans="1:13" ht="15" customHeight="1" x14ac:dyDescent="0.2">
      <c r="A10" t="s">
        <v>21</v>
      </c>
      <c r="B10" s="3">
        <v>4061311.93</v>
      </c>
      <c r="C10" s="3">
        <v>4035713.64</v>
      </c>
      <c r="D10" s="3">
        <v>4042830.79</v>
      </c>
    </row>
    <row r="11" spans="1:13" ht="15" customHeight="1" x14ac:dyDescent="0.2">
      <c r="A11" t="s">
        <v>22</v>
      </c>
      <c r="B11" s="3">
        <v>1535361.03</v>
      </c>
      <c r="C11" s="3">
        <v>1535896.52</v>
      </c>
      <c r="D11" s="3">
        <v>1559808.16</v>
      </c>
    </row>
    <row r="12" spans="1:13" ht="15" customHeight="1" x14ac:dyDescent="0.2">
      <c r="A12" t="s">
        <v>23</v>
      </c>
      <c r="B12" s="3">
        <v>1785211.84</v>
      </c>
      <c r="C12" s="3">
        <v>1803128.4</v>
      </c>
      <c r="D12" s="3">
        <v>1888324.76</v>
      </c>
    </row>
    <row r="13" spans="1:13" ht="15" customHeight="1" x14ac:dyDescent="0.2">
      <c r="A13" t="s">
        <v>24</v>
      </c>
      <c r="B13" s="3">
        <v>118968.27</v>
      </c>
      <c r="C13" s="3">
        <v>120175.97</v>
      </c>
      <c r="D13" s="3">
        <v>124102.85</v>
      </c>
    </row>
    <row r="14" spans="1:13" ht="15" customHeight="1" x14ac:dyDescent="0.2">
      <c r="A14" t="s">
        <v>25</v>
      </c>
      <c r="B14" s="3">
        <v>5418496.6399999997</v>
      </c>
      <c r="C14" s="3">
        <v>5439901.29</v>
      </c>
      <c r="D14" s="3">
        <v>5240690.1100000003</v>
      </c>
    </row>
    <row r="15" spans="1:13" ht="15" customHeight="1" x14ac:dyDescent="0.2">
      <c r="A15" t="s">
        <v>26</v>
      </c>
      <c r="B15" s="3">
        <v>814792.93</v>
      </c>
      <c r="C15" s="3">
        <v>826392.6</v>
      </c>
      <c r="D15" s="3">
        <v>833591.47</v>
      </c>
    </row>
    <row r="16" spans="1:13" ht="15" customHeight="1" x14ac:dyDescent="0.2">
      <c r="A16" t="s">
        <v>27</v>
      </c>
      <c r="B16" s="3">
        <v>816568.84</v>
      </c>
      <c r="C16" s="3">
        <v>831171.64</v>
      </c>
      <c r="D16" s="3">
        <v>848224.47</v>
      </c>
    </row>
    <row r="17" spans="1:4" ht="15" customHeight="1" x14ac:dyDescent="0.2">
      <c r="A17" t="s">
        <v>28</v>
      </c>
      <c r="B17" s="3">
        <v>482026.96</v>
      </c>
      <c r="C17" s="3">
        <v>478949.73</v>
      </c>
      <c r="D17" s="3">
        <v>488129.72</v>
      </c>
    </row>
    <row r="18" spans="1:4" ht="15" customHeight="1" x14ac:dyDescent="0.2">
      <c r="A18" t="s">
        <v>29</v>
      </c>
      <c r="B18" s="3">
        <v>0</v>
      </c>
      <c r="C18" s="3">
        <v>0</v>
      </c>
      <c r="D18" s="3">
        <v>0</v>
      </c>
    </row>
    <row r="19" spans="1:4" ht="15" customHeight="1" x14ac:dyDescent="0.2">
      <c r="A19" t="s">
        <v>30</v>
      </c>
      <c r="B19" s="3">
        <v>1205608.8500000001</v>
      </c>
      <c r="C19" s="3">
        <v>1212796.8999999999</v>
      </c>
      <c r="D19" s="3">
        <v>1192003.83</v>
      </c>
    </row>
    <row r="20" spans="1:4" ht="15" customHeight="1" x14ac:dyDescent="0.2">
      <c r="A20" t="s">
        <v>31</v>
      </c>
      <c r="B20" s="3">
        <v>2574203.2400000002</v>
      </c>
      <c r="C20" s="3">
        <v>2626554.4</v>
      </c>
      <c r="D20" s="3">
        <v>2630147.9900000002</v>
      </c>
    </row>
    <row r="21" spans="1:4" ht="15" customHeight="1" x14ac:dyDescent="0.2">
      <c r="A21" t="s">
        <v>32</v>
      </c>
      <c r="B21" s="3">
        <v>1972881.87</v>
      </c>
      <c r="C21" s="3">
        <v>2020583.23</v>
      </c>
      <c r="D21" s="3">
        <v>1978718.87</v>
      </c>
    </row>
    <row r="22" spans="1:4" ht="15" customHeight="1" x14ac:dyDescent="0.2">
      <c r="A22" t="s">
        <v>33</v>
      </c>
      <c r="B22" s="3">
        <v>6447689.1799999997</v>
      </c>
      <c r="C22" s="3">
        <v>6271867.3499999996</v>
      </c>
      <c r="D22" s="3">
        <v>6232248.46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zoomScaleNormal="100" workbookViewId="0">
      <selection activeCell="N9" sqref="N9"/>
    </sheetView>
  </sheetViews>
  <sheetFormatPr baseColWidth="10" defaultColWidth="8.83203125" defaultRowHeight="15" x14ac:dyDescent="0.2"/>
  <cols>
    <col min="1" max="1" width="22" customWidth="1"/>
    <col min="2" max="5" width="16" customWidth="1"/>
  </cols>
  <sheetData>
    <row r="1" spans="1:13" ht="18.75" customHeight="1" x14ac:dyDescent="0.25">
      <c r="A1" s="4" t="s">
        <v>34</v>
      </c>
    </row>
    <row r="2" spans="1:13" ht="15" customHeight="1" x14ac:dyDescent="0.2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" customHeight="1" x14ac:dyDescent="0.2">
      <c r="A3" t="s">
        <v>13</v>
      </c>
      <c r="B3" s="5">
        <f>Inputs!B2</f>
        <v>2567482.94</v>
      </c>
      <c r="C3" s="5">
        <f>Inputs!C2</f>
        <v>2690522.54</v>
      </c>
      <c r="D3" s="5">
        <f>Inputs!D2</f>
        <v>2734888.82</v>
      </c>
      <c r="E3" s="5">
        <f>Inputs!E2</f>
        <v>0</v>
      </c>
      <c r="F3" s="5">
        <f>Inputs!F2</f>
        <v>0</v>
      </c>
      <c r="G3" s="5">
        <f>Inputs!G2</f>
        <v>0</v>
      </c>
      <c r="H3" s="5">
        <f>Inputs!H2</f>
        <v>0</v>
      </c>
      <c r="I3" s="5">
        <f>Inputs!I2</f>
        <v>0</v>
      </c>
      <c r="J3" s="5">
        <f>Inputs!J2</f>
        <v>0</v>
      </c>
      <c r="K3" s="5">
        <f>Inputs!K2</f>
        <v>0</v>
      </c>
      <c r="L3" s="5">
        <f>Inputs!L2</f>
        <v>0</v>
      </c>
      <c r="M3" s="5">
        <f>Inputs!M2</f>
        <v>0</v>
      </c>
    </row>
    <row r="4" spans="1:13" ht="15" customHeight="1" x14ac:dyDescent="0.2">
      <c r="A4" t="s">
        <v>14</v>
      </c>
      <c r="B4" s="5">
        <f>Inputs!B3</f>
        <v>-1455814.71</v>
      </c>
      <c r="C4" s="5">
        <f>Inputs!C3</f>
        <v>-1482369.15</v>
      </c>
      <c r="D4" s="5">
        <f>Inputs!D3</f>
        <v>-1506936.06</v>
      </c>
      <c r="E4" s="5">
        <f>Inputs!E3</f>
        <v>0</v>
      </c>
      <c r="F4" s="5">
        <f>Inputs!F3</f>
        <v>0</v>
      </c>
      <c r="G4" s="5">
        <f>Inputs!G3</f>
        <v>0</v>
      </c>
      <c r="H4" s="5">
        <f>Inputs!H3</f>
        <v>0</v>
      </c>
      <c r="I4" s="5">
        <f>Inputs!I3</f>
        <v>0</v>
      </c>
      <c r="J4" s="5">
        <f>Inputs!J3</f>
        <v>0</v>
      </c>
      <c r="K4" s="5">
        <f>Inputs!K3</f>
        <v>0</v>
      </c>
      <c r="L4" s="5">
        <f>Inputs!L3</f>
        <v>0</v>
      </c>
      <c r="M4" s="5">
        <f>Inputs!M3</f>
        <v>0</v>
      </c>
    </row>
    <row r="5" spans="1:13" ht="15" customHeight="1" x14ac:dyDescent="0.2">
      <c r="A5" s="6" t="s">
        <v>35</v>
      </c>
      <c r="B5" s="7">
        <f>Inputs!B2+Inputs!B3</f>
        <v>1111668.23</v>
      </c>
      <c r="C5" s="7">
        <f>Inputs!C2+Inputs!C3</f>
        <v>1208153.3900000001</v>
      </c>
      <c r="D5" s="7">
        <f>Inputs!D2+Inputs!D3</f>
        <v>1227952.7599999998</v>
      </c>
      <c r="E5" s="7">
        <f>Inputs!E2+Inputs!E3</f>
        <v>0</v>
      </c>
      <c r="F5" s="7">
        <f>Inputs!F2+Inputs!F3</f>
        <v>0</v>
      </c>
      <c r="G5" s="7">
        <f>Inputs!G2+Inputs!G3</f>
        <v>0</v>
      </c>
      <c r="H5" s="7">
        <f>Inputs!H2+Inputs!H3</f>
        <v>0</v>
      </c>
      <c r="I5" s="7">
        <f>Inputs!I2+Inputs!I3</f>
        <v>0</v>
      </c>
      <c r="J5" s="7">
        <f>Inputs!J2+Inputs!J3</f>
        <v>0</v>
      </c>
      <c r="K5" s="7">
        <f>Inputs!K2+Inputs!K3</f>
        <v>0</v>
      </c>
      <c r="L5" s="7">
        <f>Inputs!L2+Inputs!L3</f>
        <v>0</v>
      </c>
      <c r="M5" s="7">
        <f>Inputs!M2+Inputs!M3</f>
        <v>0</v>
      </c>
    </row>
    <row r="6" spans="1:13" ht="15" customHeight="1" x14ac:dyDescent="0.2">
      <c r="A6" t="s">
        <v>15</v>
      </c>
      <c r="B6" s="5">
        <f>Inputs!B4</f>
        <v>-537326.51</v>
      </c>
      <c r="C6" s="5">
        <f>Inputs!C4</f>
        <v>-543642.53</v>
      </c>
      <c r="D6" s="5">
        <f>Inputs!D4</f>
        <v>-556144.4</v>
      </c>
      <c r="E6" s="5">
        <f>Inputs!E4</f>
        <v>0</v>
      </c>
      <c r="F6" s="5">
        <f>Inputs!F4</f>
        <v>0</v>
      </c>
      <c r="G6" s="5">
        <f>Inputs!G4</f>
        <v>0</v>
      </c>
      <c r="H6" s="5">
        <f>Inputs!H4</f>
        <v>0</v>
      </c>
      <c r="I6" s="5">
        <f>Inputs!I4</f>
        <v>0</v>
      </c>
      <c r="J6" s="5">
        <f>Inputs!J4</f>
        <v>0</v>
      </c>
      <c r="K6" s="5">
        <f>Inputs!K4</f>
        <v>0</v>
      </c>
      <c r="L6" s="5">
        <f>Inputs!L4</f>
        <v>0</v>
      </c>
      <c r="M6" s="5">
        <f>Inputs!M4</f>
        <v>0</v>
      </c>
    </row>
    <row r="7" spans="1:13" ht="15" customHeight="1" x14ac:dyDescent="0.2">
      <c r="A7" t="s">
        <v>16</v>
      </c>
      <c r="B7" s="5">
        <f>Inputs!B5</f>
        <v>-186696.7</v>
      </c>
      <c r="C7" s="5">
        <f>Inputs!C5</f>
        <v>-192269.04</v>
      </c>
      <c r="D7" s="5">
        <f>Inputs!D5</f>
        <v>-196346.72</v>
      </c>
      <c r="E7" s="5">
        <f>Inputs!E5</f>
        <v>0</v>
      </c>
      <c r="F7" s="5">
        <f>Inputs!F5</f>
        <v>0</v>
      </c>
      <c r="G7" s="5">
        <f>Inputs!G5</f>
        <v>0</v>
      </c>
      <c r="H7" s="5">
        <f>Inputs!H5</f>
        <v>0</v>
      </c>
      <c r="I7" s="5">
        <f>Inputs!I5</f>
        <v>0</v>
      </c>
      <c r="J7" s="5">
        <f>Inputs!J5</f>
        <v>0</v>
      </c>
      <c r="K7" s="5">
        <f>Inputs!K5</f>
        <v>0</v>
      </c>
      <c r="L7" s="5">
        <f>Inputs!L5</f>
        <v>0</v>
      </c>
      <c r="M7" s="5">
        <f>Inputs!M5</f>
        <v>0</v>
      </c>
    </row>
    <row r="8" spans="1:13" ht="15" customHeight="1" x14ac:dyDescent="0.2">
      <c r="A8" t="s">
        <v>17</v>
      </c>
      <c r="B8" s="5">
        <f>Inputs!B6</f>
        <v>-61192.92</v>
      </c>
      <c r="C8" s="5">
        <f>Inputs!C6</f>
        <v>-60823.67</v>
      </c>
      <c r="D8" s="5">
        <f>Inputs!D6</f>
        <v>-61592.78</v>
      </c>
      <c r="E8" s="5">
        <f>Inputs!E6</f>
        <v>0</v>
      </c>
      <c r="F8" s="5">
        <f>Inputs!F6</f>
        <v>0</v>
      </c>
      <c r="G8" s="5">
        <f>Inputs!G6</f>
        <v>0</v>
      </c>
      <c r="H8" s="5">
        <f>Inputs!H6</f>
        <v>0</v>
      </c>
      <c r="I8" s="5">
        <f>Inputs!I6</f>
        <v>0</v>
      </c>
      <c r="J8" s="5">
        <f>Inputs!J6</f>
        <v>0</v>
      </c>
      <c r="K8" s="5">
        <f>Inputs!K6</f>
        <v>0</v>
      </c>
      <c r="L8" s="5">
        <f>Inputs!L6</f>
        <v>0</v>
      </c>
      <c r="M8" s="5">
        <f>Inputs!M6</f>
        <v>0</v>
      </c>
    </row>
    <row r="9" spans="1:13" ht="15" customHeight="1" x14ac:dyDescent="0.2">
      <c r="A9" s="6" t="s">
        <v>36</v>
      </c>
      <c r="B9" s="7">
        <f>Inputs!B2+Inputs!B3+Inputs!B4+Inputs!B5+Inputs!B6</f>
        <v>326452.09999999998</v>
      </c>
      <c r="C9" s="7">
        <f>Inputs!C2+Inputs!C3+Inputs!C4+Inputs!C5+Inputs!C6</f>
        <v>411418.15000000008</v>
      </c>
      <c r="D9" s="7">
        <f>Inputs!D2+Inputs!D3+Inputs!D4+Inputs!D5+Inputs!D6</f>
        <v>413868.85999999975</v>
      </c>
      <c r="E9" s="7">
        <f>Inputs!E2+Inputs!E3+Inputs!E4+Inputs!E5+Inputs!E6</f>
        <v>0</v>
      </c>
      <c r="F9" s="7">
        <f>Inputs!F2+Inputs!F3+Inputs!F4+Inputs!F5+Inputs!F6</f>
        <v>0</v>
      </c>
      <c r="G9" s="7">
        <f>Inputs!G2+Inputs!G3+Inputs!G4+Inputs!G5+Inputs!G6</f>
        <v>0</v>
      </c>
      <c r="H9" s="7">
        <f>Inputs!H2+Inputs!H3+Inputs!H4+Inputs!H5+Inputs!H6</f>
        <v>0</v>
      </c>
      <c r="I9" s="7">
        <f>Inputs!I2+Inputs!I3+Inputs!I4+Inputs!I5+Inputs!I6</f>
        <v>0</v>
      </c>
      <c r="J9" s="7">
        <f>Inputs!J2+Inputs!J3+Inputs!J4+Inputs!J5+Inputs!J6</f>
        <v>0</v>
      </c>
      <c r="K9" s="7">
        <f>Inputs!K2+Inputs!K3+Inputs!K4+Inputs!K5+Inputs!K6</f>
        <v>0</v>
      </c>
      <c r="L9" s="7">
        <f>Inputs!L2+Inputs!L3+Inputs!L4+Inputs!L5+Inputs!L6</f>
        <v>0</v>
      </c>
      <c r="M9" s="7">
        <f>Inputs!M2+Inputs!M3+Inputs!M4+Inputs!M5+Inputs!M6</f>
        <v>0</v>
      </c>
    </row>
    <row r="10" spans="1:13" ht="15" customHeight="1" x14ac:dyDescent="0.2">
      <c r="A10" t="s">
        <v>19</v>
      </c>
      <c r="B10" s="5">
        <f>Inputs!B8</f>
        <v>4535.76</v>
      </c>
      <c r="C10" s="5">
        <f>Inputs!C8</f>
        <v>4650.03</v>
      </c>
      <c r="D10" s="5">
        <f>Inputs!D8</f>
        <v>4729.4399999999996</v>
      </c>
      <c r="E10" s="5">
        <f>Inputs!E8</f>
        <v>0</v>
      </c>
      <c r="F10" s="5">
        <f>Inputs!F8</f>
        <v>0</v>
      </c>
      <c r="G10" s="5">
        <f>Inputs!G8</f>
        <v>0</v>
      </c>
      <c r="H10" s="5">
        <f>Inputs!H8</f>
        <v>0</v>
      </c>
      <c r="I10" s="5">
        <f>Inputs!I8</f>
        <v>0</v>
      </c>
      <c r="J10" s="5">
        <f>Inputs!J8</f>
        <v>0</v>
      </c>
      <c r="K10" s="5">
        <f>Inputs!K8</f>
        <v>0</v>
      </c>
      <c r="L10" s="5">
        <f>Inputs!L8</f>
        <v>0</v>
      </c>
      <c r="M10" s="5">
        <f>Inputs!M8</f>
        <v>0</v>
      </c>
    </row>
    <row r="11" spans="1:13" ht="15" customHeight="1" x14ac:dyDescent="0.2">
      <c r="A11" t="s">
        <v>18</v>
      </c>
      <c r="B11" s="5">
        <f>Inputs!B7</f>
        <v>-18188.45</v>
      </c>
      <c r="C11" s="5">
        <f>Inputs!C7</f>
        <v>-18576.47</v>
      </c>
      <c r="D11" s="5">
        <f>Inputs!D7</f>
        <v>-19352.599999999999</v>
      </c>
      <c r="E11" s="5">
        <f>Inputs!E7</f>
        <v>0</v>
      </c>
      <c r="F11" s="5">
        <f>Inputs!F7</f>
        <v>0</v>
      </c>
      <c r="G11" s="5">
        <f>Inputs!G7</f>
        <v>0</v>
      </c>
      <c r="H11" s="5">
        <f>Inputs!H7</f>
        <v>0</v>
      </c>
      <c r="I11" s="5">
        <f>Inputs!I7</f>
        <v>0</v>
      </c>
      <c r="J11" s="5">
        <f>Inputs!J7</f>
        <v>0</v>
      </c>
      <c r="K11" s="5">
        <f>Inputs!K7</f>
        <v>0</v>
      </c>
      <c r="L11" s="5">
        <f>Inputs!L7</f>
        <v>0</v>
      </c>
      <c r="M11" s="5">
        <f>Inputs!M7</f>
        <v>0</v>
      </c>
    </row>
    <row r="12" spans="1:13" ht="15" customHeight="1" x14ac:dyDescent="0.2">
      <c r="A12" s="6" t="s">
        <v>37</v>
      </c>
      <c r="B12" s="7">
        <f>Inputs!B2+Inputs!B3+Inputs!B4+Inputs!B5+Inputs!B6+Inputs!B8+Inputs!B7</f>
        <v>312799.40999999997</v>
      </c>
      <c r="C12" s="7">
        <f>Inputs!C2+Inputs!C3+Inputs!C4+Inputs!C5+Inputs!C6+Inputs!C8+Inputs!C7</f>
        <v>397491.71000000008</v>
      </c>
      <c r="D12" s="7">
        <f>Inputs!D2+Inputs!D3+Inputs!D4+Inputs!D5+Inputs!D6+Inputs!D8+Inputs!D7</f>
        <v>399245.69999999978</v>
      </c>
      <c r="E12" s="7">
        <f>Inputs!E2+Inputs!E3+Inputs!E4+Inputs!E5+Inputs!E6+Inputs!E8+Inputs!E7</f>
        <v>0</v>
      </c>
      <c r="F12" s="7">
        <f>Inputs!F2+Inputs!F3+Inputs!F4+Inputs!F5+Inputs!F6+Inputs!F8+Inputs!F7</f>
        <v>0</v>
      </c>
      <c r="G12" s="7">
        <f>Inputs!G2+Inputs!G3+Inputs!G4+Inputs!G5+Inputs!G6+Inputs!G8+Inputs!G7</f>
        <v>0</v>
      </c>
      <c r="H12" s="7">
        <f>Inputs!H2+Inputs!H3+Inputs!H4+Inputs!H5+Inputs!H6+Inputs!H8+Inputs!H7</f>
        <v>0</v>
      </c>
      <c r="I12" s="7">
        <f>Inputs!I2+Inputs!I3+Inputs!I4+Inputs!I5+Inputs!I6+Inputs!I8+Inputs!I7</f>
        <v>0</v>
      </c>
      <c r="J12" s="7">
        <f>Inputs!J2+Inputs!J3+Inputs!J4+Inputs!J5+Inputs!J6+Inputs!J8+Inputs!J7</f>
        <v>0</v>
      </c>
      <c r="K12" s="7">
        <f>Inputs!K2+Inputs!K3+Inputs!K4+Inputs!K5+Inputs!K6+Inputs!K8+Inputs!K7</f>
        <v>0</v>
      </c>
      <c r="L12" s="7">
        <f>Inputs!L2+Inputs!L3+Inputs!L4+Inputs!L5+Inputs!L6+Inputs!L8+Inputs!L7</f>
        <v>0</v>
      </c>
      <c r="M12" s="7">
        <f>Inputs!M2+Inputs!M3+Inputs!M4+Inputs!M5+Inputs!M6+Inputs!M8+Inputs!M7</f>
        <v>0</v>
      </c>
    </row>
    <row r="13" spans="1:13" ht="15" customHeight="1" x14ac:dyDescent="0.2">
      <c r="A13" t="s">
        <v>20</v>
      </c>
      <c r="B13" s="5">
        <f>Inputs!B9</f>
        <v>-77635.710000000006</v>
      </c>
      <c r="C13" s="5">
        <f>Inputs!C9</f>
        <v>-78206.539999999994</v>
      </c>
      <c r="D13" s="5">
        <f>Inputs!D9</f>
        <v>-79370.899999999994</v>
      </c>
      <c r="E13" s="5">
        <f>Inputs!E9</f>
        <v>0</v>
      </c>
      <c r="F13" s="5">
        <f>Inputs!F9</f>
        <v>0</v>
      </c>
      <c r="G13" s="5">
        <f>Inputs!G9</f>
        <v>0</v>
      </c>
      <c r="H13" s="5">
        <f>Inputs!H9</f>
        <v>0</v>
      </c>
      <c r="I13" s="5">
        <f>Inputs!I9</f>
        <v>0</v>
      </c>
      <c r="J13" s="5">
        <f>Inputs!J9</f>
        <v>0</v>
      </c>
      <c r="K13" s="5">
        <f>Inputs!K9</f>
        <v>0</v>
      </c>
      <c r="L13" s="5">
        <f>Inputs!L9</f>
        <v>0</v>
      </c>
      <c r="M13" s="5">
        <f>Inputs!M9</f>
        <v>0</v>
      </c>
    </row>
    <row r="14" spans="1:13" ht="15" customHeight="1" x14ac:dyDescent="0.2">
      <c r="A14" s="6" t="s">
        <v>38</v>
      </c>
      <c r="B14" s="7">
        <f>Inputs!B2+Inputs!B3+Inputs!B4+Inputs!B5+Inputs!B6+Inputs!B8+Inputs!B7+Inputs!B9</f>
        <v>235163.69999999995</v>
      </c>
      <c r="C14" s="7">
        <f>Inputs!C2+Inputs!C3+Inputs!C4+Inputs!C5+Inputs!C6+Inputs!C8+Inputs!C7+Inputs!C9</f>
        <v>319285.1700000001</v>
      </c>
      <c r="D14" s="7">
        <f>Inputs!D2+Inputs!D3+Inputs!D4+Inputs!D5+Inputs!D6+Inputs!D8+Inputs!D7+Inputs!D9</f>
        <v>319874.79999999981</v>
      </c>
      <c r="E14" s="7">
        <f>Inputs!E2+Inputs!E3+Inputs!E4+Inputs!E5+Inputs!E6+Inputs!E8+Inputs!E7+Inputs!E9</f>
        <v>0</v>
      </c>
      <c r="F14" s="7">
        <f>Inputs!F2+Inputs!F3+Inputs!F4+Inputs!F5+Inputs!F6+Inputs!F8+Inputs!F7+Inputs!F9</f>
        <v>0</v>
      </c>
      <c r="G14" s="7">
        <f>Inputs!G2+Inputs!G3+Inputs!G4+Inputs!G5+Inputs!G6+Inputs!G8+Inputs!G7+Inputs!G9</f>
        <v>0</v>
      </c>
      <c r="H14" s="7">
        <f>Inputs!H2+Inputs!H3+Inputs!H4+Inputs!H5+Inputs!H6+Inputs!H8+Inputs!H7+Inputs!H9</f>
        <v>0</v>
      </c>
      <c r="I14" s="7">
        <f>Inputs!I2+Inputs!I3+Inputs!I4+Inputs!I5+Inputs!I6+Inputs!I8+Inputs!I7+Inputs!I9</f>
        <v>0</v>
      </c>
      <c r="J14" s="7">
        <f>Inputs!J2+Inputs!J3+Inputs!J4+Inputs!J5+Inputs!J6+Inputs!J8+Inputs!J7+Inputs!J9</f>
        <v>0</v>
      </c>
      <c r="K14" s="7">
        <f>Inputs!K2+Inputs!K3+Inputs!K4+Inputs!K5+Inputs!K6+Inputs!K8+Inputs!K7+Inputs!K9</f>
        <v>0</v>
      </c>
      <c r="L14" s="7">
        <f>Inputs!L2+Inputs!L3+Inputs!L4+Inputs!L5+Inputs!L6+Inputs!L8+Inputs!L7+Inputs!L9</f>
        <v>0</v>
      </c>
      <c r="M14" s="7">
        <f>Inputs!M2+Inputs!M3+Inputs!M4+Inputs!M5+Inputs!M6+Inputs!M8+Inputs!M7+Inputs!M9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zoomScaleNormal="100" workbookViewId="0">
      <selection activeCell="D44" sqref="D44"/>
    </sheetView>
  </sheetViews>
  <sheetFormatPr baseColWidth="10" defaultColWidth="8.83203125" defaultRowHeight="15" x14ac:dyDescent="0.2"/>
  <cols>
    <col min="1" max="1" width="24" customWidth="1"/>
    <col min="2" max="5" width="16" customWidth="1"/>
  </cols>
  <sheetData>
    <row r="1" spans="1:13" ht="18.75" customHeight="1" x14ac:dyDescent="0.25">
      <c r="A1" s="4" t="s">
        <v>39</v>
      </c>
    </row>
    <row r="2" spans="1:13" ht="15" customHeight="1" x14ac:dyDescent="0.2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" customHeight="1" x14ac:dyDescent="0.2">
      <c r="A3" t="s">
        <v>21</v>
      </c>
      <c r="B3" s="5">
        <f>Inputs!B10</f>
        <v>4061311.93</v>
      </c>
      <c r="C3" s="5">
        <f>Inputs!C10</f>
        <v>4035713.64</v>
      </c>
      <c r="D3" s="5">
        <f>Inputs!D10</f>
        <v>4042830.79</v>
      </c>
      <c r="E3" s="5">
        <f>Inputs!E10</f>
        <v>0</v>
      </c>
      <c r="F3" s="5">
        <f>Inputs!F10</f>
        <v>0</v>
      </c>
      <c r="G3" s="5">
        <f>Inputs!G10</f>
        <v>0</v>
      </c>
      <c r="H3" s="5">
        <f>Inputs!H10</f>
        <v>0</v>
      </c>
      <c r="I3" s="5">
        <f>Inputs!I10</f>
        <v>0</v>
      </c>
      <c r="J3" s="5">
        <f>Inputs!J10</f>
        <v>0</v>
      </c>
      <c r="K3" s="5">
        <f>Inputs!K10</f>
        <v>0</v>
      </c>
      <c r="L3" s="5">
        <f>Inputs!L10</f>
        <v>0</v>
      </c>
      <c r="M3" s="5">
        <f>Inputs!M10</f>
        <v>0</v>
      </c>
    </row>
    <row r="4" spans="1:13" ht="15" customHeight="1" x14ac:dyDescent="0.2">
      <c r="A4" t="s">
        <v>22</v>
      </c>
      <c r="B4" s="5">
        <f>Inputs!B11</f>
        <v>1535361.03</v>
      </c>
      <c r="C4" s="5">
        <f>Inputs!C11</f>
        <v>1535896.52</v>
      </c>
      <c r="D4" s="5">
        <f>Inputs!D11</f>
        <v>1559808.16</v>
      </c>
      <c r="E4" s="5">
        <f>Inputs!E11</f>
        <v>0</v>
      </c>
      <c r="F4" s="5">
        <f>Inputs!F11</f>
        <v>0</v>
      </c>
      <c r="G4" s="5">
        <f>Inputs!G11</f>
        <v>0</v>
      </c>
      <c r="H4" s="5">
        <f>Inputs!H11</f>
        <v>0</v>
      </c>
      <c r="I4" s="5">
        <f>Inputs!I11</f>
        <v>0</v>
      </c>
      <c r="J4" s="5">
        <f>Inputs!J11</f>
        <v>0</v>
      </c>
      <c r="K4" s="5">
        <f>Inputs!K11</f>
        <v>0</v>
      </c>
      <c r="L4" s="5">
        <f>Inputs!L11</f>
        <v>0</v>
      </c>
      <c r="M4" s="5">
        <f>Inputs!M11</f>
        <v>0</v>
      </c>
    </row>
    <row r="5" spans="1:13" ht="15" customHeight="1" x14ac:dyDescent="0.2">
      <c r="A5" t="s">
        <v>23</v>
      </c>
      <c r="B5" s="5">
        <f>Inputs!B12</f>
        <v>1785211.84</v>
      </c>
      <c r="C5" s="5">
        <f>Inputs!C12</f>
        <v>1803128.4</v>
      </c>
      <c r="D5" s="5">
        <f>Inputs!D12</f>
        <v>1888324.76</v>
      </c>
      <c r="E5" s="5">
        <f>Inputs!E12</f>
        <v>0</v>
      </c>
      <c r="F5" s="5">
        <f>Inputs!F12</f>
        <v>0</v>
      </c>
      <c r="G5" s="5">
        <f>Inputs!G12</f>
        <v>0</v>
      </c>
      <c r="H5" s="5">
        <f>Inputs!H12</f>
        <v>0</v>
      </c>
      <c r="I5" s="5">
        <f>Inputs!I12</f>
        <v>0</v>
      </c>
      <c r="J5" s="5">
        <f>Inputs!J12</f>
        <v>0</v>
      </c>
      <c r="K5" s="5">
        <f>Inputs!K12</f>
        <v>0</v>
      </c>
      <c r="L5" s="5">
        <f>Inputs!L12</f>
        <v>0</v>
      </c>
      <c r="M5" s="5">
        <f>Inputs!M12</f>
        <v>0</v>
      </c>
    </row>
    <row r="6" spans="1:13" ht="15" customHeight="1" x14ac:dyDescent="0.2">
      <c r="A6" t="s">
        <v>24</v>
      </c>
      <c r="B6" s="5">
        <f>Inputs!B13</f>
        <v>118968.27</v>
      </c>
      <c r="C6" s="5">
        <f>Inputs!C13</f>
        <v>120175.97</v>
      </c>
      <c r="D6" s="5">
        <f>Inputs!D13</f>
        <v>124102.85</v>
      </c>
      <c r="E6" s="5">
        <f>Inputs!E13</f>
        <v>0</v>
      </c>
      <c r="F6" s="5">
        <f>Inputs!F13</f>
        <v>0</v>
      </c>
      <c r="G6" s="5">
        <f>Inputs!G13</f>
        <v>0</v>
      </c>
      <c r="H6" s="5">
        <f>Inputs!H13</f>
        <v>0</v>
      </c>
      <c r="I6" s="5">
        <f>Inputs!I13</f>
        <v>0</v>
      </c>
      <c r="J6" s="5">
        <f>Inputs!J13</f>
        <v>0</v>
      </c>
      <c r="K6" s="5">
        <f>Inputs!K13</f>
        <v>0</v>
      </c>
      <c r="L6" s="5">
        <f>Inputs!L13</f>
        <v>0</v>
      </c>
      <c r="M6" s="5">
        <f>Inputs!M13</f>
        <v>0</v>
      </c>
    </row>
    <row r="7" spans="1:13" ht="15" customHeight="1" x14ac:dyDescent="0.2">
      <c r="A7" t="s">
        <v>40</v>
      </c>
      <c r="B7" s="5">
        <f>Inputs!B14</f>
        <v>5418496.6399999997</v>
      </c>
      <c r="C7" s="5">
        <f>Inputs!C14</f>
        <v>5439901.29</v>
      </c>
      <c r="D7" s="5">
        <f>Inputs!D14</f>
        <v>5240690.1100000003</v>
      </c>
      <c r="E7" s="5">
        <f>Inputs!E14</f>
        <v>0</v>
      </c>
      <c r="F7" s="5">
        <f>Inputs!F14</f>
        <v>0</v>
      </c>
      <c r="G7" s="5">
        <f>Inputs!G14</f>
        <v>0</v>
      </c>
      <c r="H7" s="5">
        <f>Inputs!H14</f>
        <v>0</v>
      </c>
      <c r="I7" s="5">
        <f>Inputs!I14</f>
        <v>0</v>
      </c>
      <c r="J7" s="5">
        <f>Inputs!J14</f>
        <v>0</v>
      </c>
      <c r="K7" s="5">
        <f>Inputs!K14</f>
        <v>0</v>
      </c>
      <c r="L7" s="5">
        <f>Inputs!L14</f>
        <v>0</v>
      </c>
      <c r="M7" s="5">
        <f>Inputs!M14</f>
        <v>0</v>
      </c>
    </row>
    <row r="8" spans="1:13" ht="15" customHeight="1" x14ac:dyDescent="0.2">
      <c r="A8" t="s">
        <v>26</v>
      </c>
      <c r="B8" s="5">
        <f>Inputs!B15</f>
        <v>814792.93</v>
      </c>
      <c r="C8" s="5">
        <f>Inputs!C15</f>
        <v>826392.6</v>
      </c>
      <c r="D8" s="5">
        <f>Inputs!D15</f>
        <v>833591.47</v>
      </c>
      <c r="E8" s="5">
        <f>Inputs!E15</f>
        <v>0</v>
      </c>
      <c r="F8" s="5">
        <f>Inputs!F15</f>
        <v>0</v>
      </c>
      <c r="G8" s="5">
        <f>Inputs!G15</f>
        <v>0</v>
      </c>
      <c r="H8" s="5">
        <f>Inputs!H15</f>
        <v>0</v>
      </c>
      <c r="I8" s="5">
        <f>Inputs!I15</f>
        <v>0</v>
      </c>
      <c r="J8" s="5">
        <f>Inputs!J15</f>
        <v>0</v>
      </c>
      <c r="K8" s="5">
        <f>Inputs!K15</f>
        <v>0</v>
      </c>
      <c r="L8" s="5">
        <f>Inputs!L15</f>
        <v>0</v>
      </c>
      <c r="M8" s="5">
        <f>Inputs!M15</f>
        <v>0</v>
      </c>
    </row>
    <row r="9" spans="1:13" ht="15" customHeight="1" x14ac:dyDescent="0.2">
      <c r="A9" s="6" t="s">
        <v>41</v>
      </c>
      <c r="B9" s="7">
        <f>Inputs!B10+Inputs!B11+Inputs!B12+Inputs!B13+Inputs!B14+Inputs!B15</f>
        <v>13734142.639999999</v>
      </c>
      <c r="C9" s="7">
        <f>Inputs!C10+Inputs!C11+Inputs!C12+Inputs!C13+Inputs!C14+Inputs!C15</f>
        <v>13761208.42</v>
      </c>
      <c r="D9" s="7">
        <f>Inputs!D10+Inputs!D11+Inputs!D12+Inputs!D13+Inputs!D14+Inputs!D15</f>
        <v>13689348.140000001</v>
      </c>
      <c r="E9" s="7">
        <f>Inputs!E10+Inputs!E11+Inputs!E12+Inputs!E13+Inputs!E14+Inputs!E15</f>
        <v>0</v>
      </c>
      <c r="F9" s="7">
        <f>Inputs!F10+Inputs!F11+Inputs!F12+Inputs!F13+Inputs!F14+Inputs!F15</f>
        <v>0</v>
      </c>
      <c r="G9" s="7">
        <f>Inputs!G10+Inputs!G11+Inputs!G12+Inputs!G13+Inputs!G14+Inputs!G15</f>
        <v>0</v>
      </c>
      <c r="H9" s="7">
        <f>Inputs!H10+Inputs!H11+Inputs!H12+Inputs!H13+Inputs!H14+Inputs!H15</f>
        <v>0</v>
      </c>
      <c r="I9" s="7">
        <f>Inputs!I10+Inputs!I11+Inputs!I12+Inputs!I13+Inputs!I14+Inputs!I15</f>
        <v>0</v>
      </c>
      <c r="J9" s="7">
        <f>Inputs!J10+Inputs!J11+Inputs!J12+Inputs!J13+Inputs!J14+Inputs!J15</f>
        <v>0</v>
      </c>
      <c r="K9" s="7">
        <f>Inputs!K10+Inputs!K11+Inputs!K12+Inputs!K13+Inputs!K14+Inputs!K15</f>
        <v>0</v>
      </c>
      <c r="L9" s="7">
        <f>Inputs!L10+Inputs!L11+Inputs!L12+Inputs!L13+Inputs!L14+Inputs!L15</f>
        <v>0</v>
      </c>
      <c r="M9" s="7">
        <f>Inputs!M10+Inputs!M11+Inputs!M12+Inputs!M13+Inputs!M14+Inputs!M15</f>
        <v>0</v>
      </c>
    </row>
    <row r="10" spans="1:13" ht="15" customHeight="1" x14ac:dyDescent="0.2">
      <c r="A10" t="s">
        <v>27</v>
      </c>
      <c r="B10" s="5">
        <f>Inputs!B16</f>
        <v>816568.84</v>
      </c>
      <c r="C10" s="5">
        <f>Inputs!C16</f>
        <v>831171.64</v>
      </c>
      <c r="D10" s="5">
        <f>Inputs!D16</f>
        <v>848224.47</v>
      </c>
      <c r="E10" s="5">
        <f>Inputs!E16</f>
        <v>0</v>
      </c>
      <c r="F10" s="5">
        <f>Inputs!F16</f>
        <v>0</v>
      </c>
      <c r="G10" s="5">
        <f>Inputs!G16</f>
        <v>0</v>
      </c>
      <c r="H10" s="5">
        <f>Inputs!H16</f>
        <v>0</v>
      </c>
      <c r="I10" s="5">
        <f>Inputs!I16</f>
        <v>0</v>
      </c>
      <c r="J10" s="5">
        <f>Inputs!J16</f>
        <v>0</v>
      </c>
      <c r="K10" s="5">
        <f>Inputs!K16</f>
        <v>0</v>
      </c>
      <c r="L10" s="5">
        <f>Inputs!L16</f>
        <v>0</v>
      </c>
      <c r="M10" s="5">
        <f>Inputs!M16</f>
        <v>0</v>
      </c>
    </row>
    <row r="11" spans="1:13" ht="15" customHeight="1" x14ac:dyDescent="0.2">
      <c r="A11" t="s">
        <v>28</v>
      </c>
      <c r="B11" s="5">
        <f>Inputs!B17</f>
        <v>482026.96</v>
      </c>
      <c r="C11" s="5">
        <f>Inputs!C17</f>
        <v>478949.73</v>
      </c>
      <c r="D11" s="5">
        <f>Inputs!D17</f>
        <v>488129.72</v>
      </c>
      <c r="E11" s="5">
        <f>Inputs!E17</f>
        <v>0</v>
      </c>
      <c r="F11" s="5">
        <f>Inputs!F17</f>
        <v>0</v>
      </c>
      <c r="G11" s="5">
        <f>Inputs!G17</f>
        <v>0</v>
      </c>
      <c r="H11" s="5">
        <f>Inputs!H17</f>
        <v>0</v>
      </c>
      <c r="I11" s="5">
        <f>Inputs!I17</f>
        <v>0</v>
      </c>
      <c r="J11" s="5">
        <f>Inputs!J17</f>
        <v>0</v>
      </c>
      <c r="K11" s="5">
        <f>Inputs!K17</f>
        <v>0</v>
      </c>
      <c r="L11" s="5">
        <f>Inputs!L17</f>
        <v>0</v>
      </c>
      <c r="M11" s="5">
        <f>Inputs!M17</f>
        <v>0</v>
      </c>
    </row>
    <row r="12" spans="1:13" ht="15" customHeight="1" x14ac:dyDescent="0.2">
      <c r="A12" t="s">
        <v>29</v>
      </c>
      <c r="B12" s="5">
        <f>Inputs!B18</f>
        <v>0</v>
      </c>
      <c r="C12" s="5">
        <f>Inputs!C18</f>
        <v>0</v>
      </c>
      <c r="D12" s="5">
        <f>Inputs!D18</f>
        <v>0</v>
      </c>
      <c r="E12" s="5">
        <f>Inputs!E18</f>
        <v>0</v>
      </c>
      <c r="F12" s="5">
        <f>Inputs!F18</f>
        <v>0</v>
      </c>
      <c r="G12" s="5">
        <f>Inputs!G18</f>
        <v>0</v>
      </c>
      <c r="H12" s="5">
        <f>Inputs!H18</f>
        <v>0</v>
      </c>
      <c r="I12" s="5">
        <f>Inputs!I18</f>
        <v>0</v>
      </c>
      <c r="J12" s="5">
        <f>Inputs!J18</f>
        <v>0</v>
      </c>
      <c r="K12" s="5">
        <f>Inputs!K18</f>
        <v>0</v>
      </c>
      <c r="L12" s="5">
        <f>Inputs!L18</f>
        <v>0</v>
      </c>
      <c r="M12" s="5">
        <f>Inputs!M18</f>
        <v>0</v>
      </c>
    </row>
    <row r="13" spans="1:13" ht="15" customHeight="1" x14ac:dyDescent="0.2">
      <c r="A13" t="s">
        <v>30</v>
      </c>
      <c r="B13" s="5">
        <f>Inputs!B19</f>
        <v>1205608.8500000001</v>
      </c>
      <c r="C13" s="5">
        <f>Inputs!C19</f>
        <v>1212796.8999999999</v>
      </c>
      <c r="D13" s="5">
        <f>Inputs!D19</f>
        <v>1192003.83</v>
      </c>
      <c r="E13" s="5">
        <f>Inputs!E19</f>
        <v>0</v>
      </c>
      <c r="F13" s="5">
        <f>Inputs!F19</f>
        <v>0</v>
      </c>
      <c r="G13" s="5">
        <f>Inputs!G19</f>
        <v>0</v>
      </c>
      <c r="H13" s="5">
        <f>Inputs!H19</f>
        <v>0</v>
      </c>
      <c r="I13" s="5">
        <f>Inputs!I19</f>
        <v>0</v>
      </c>
      <c r="J13" s="5">
        <f>Inputs!J19</f>
        <v>0</v>
      </c>
      <c r="K13" s="5">
        <f>Inputs!K19</f>
        <v>0</v>
      </c>
      <c r="L13" s="5">
        <f>Inputs!L19</f>
        <v>0</v>
      </c>
      <c r="M13" s="5">
        <f>Inputs!M19</f>
        <v>0</v>
      </c>
    </row>
    <row r="14" spans="1:13" ht="15" customHeight="1" x14ac:dyDescent="0.2">
      <c r="A14" t="s">
        <v>31</v>
      </c>
      <c r="B14" s="5">
        <f>Inputs!B20</f>
        <v>2574203.2400000002</v>
      </c>
      <c r="C14" s="5">
        <f>Inputs!C20</f>
        <v>2626554.4</v>
      </c>
      <c r="D14" s="5">
        <f>Inputs!D20</f>
        <v>2630147.9900000002</v>
      </c>
      <c r="E14" s="5">
        <f>Inputs!E20</f>
        <v>0</v>
      </c>
      <c r="F14" s="5">
        <f>Inputs!F20</f>
        <v>0</v>
      </c>
      <c r="G14" s="5">
        <f>Inputs!G20</f>
        <v>0</v>
      </c>
      <c r="H14" s="5">
        <f>Inputs!H20</f>
        <v>0</v>
      </c>
      <c r="I14" s="5">
        <f>Inputs!I20</f>
        <v>0</v>
      </c>
      <c r="J14" s="5">
        <f>Inputs!J20</f>
        <v>0</v>
      </c>
      <c r="K14" s="5">
        <f>Inputs!K20</f>
        <v>0</v>
      </c>
      <c r="L14" s="5">
        <f>Inputs!L20</f>
        <v>0</v>
      </c>
      <c r="M14" s="5">
        <f>Inputs!M20</f>
        <v>0</v>
      </c>
    </row>
    <row r="15" spans="1:13" ht="15" customHeight="1" x14ac:dyDescent="0.2">
      <c r="A15" s="6" t="s">
        <v>42</v>
      </c>
      <c r="B15" s="7">
        <f>Inputs!B16+Inputs!B17+Inputs!B18+Inputs!B19+Inputs!B20</f>
        <v>5078407.8900000006</v>
      </c>
      <c r="C15" s="7">
        <f>Inputs!C16+Inputs!C17+Inputs!C18+Inputs!C19+Inputs!C20</f>
        <v>5149472.67</v>
      </c>
      <c r="D15" s="7">
        <f>Inputs!D16+Inputs!D17+Inputs!D18+Inputs!D19+Inputs!D20</f>
        <v>5158506.01</v>
      </c>
      <c r="E15" s="7">
        <f>Inputs!E16+Inputs!E17+Inputs!E18+Inputs!E19+Inputs!E20</f>
        <v>0</v>
      </c>
      <c r="F15" s="7">
        <f>Inputs!F16+Inputs!F17+Inputs!F18+Inputs!F19+Inputs!F20</f>
        <v>0</v>
      </c>
      <c r="G15" s="7">
        <f>Inputs!G16+Inputs!G17+Inputs!G18+Inputs!G19+Inputs!G20</f>
        <v>0</v>
      </c>
      <c r="H15" s="7">
        <f>Inputs!H16+Inputs!H17+Inputs!H18+Inputs!H19+Inputs!H20</f>
        <v>0</v>
      </c>
      <c r="I15" s="7">
        <f>Inputs!I16+Inputs!I17+Inputs!I18+Inputs!I19+Inputs!I20</f>
        <v>0</v>
      </c>
      <c r="J15" s="7">
        <f>Inputs!J16+Inputs!J17+Inputs!J18+Inputs!J19+Inputs!J20</f>
        <v>0</v>
      </c>
      <c r="K15" s="7">
        <f>Inputs!K16+Inputs!K17+Inputs!K18+Inputs!K19+Inputs!K20</f>
        <v>0</v>
      </c>
      <c r="L15" s="7">
        <f>Inputs!L16+Inputs!L17+Inputs!L18+Inputs!L19+Inputs!L20</f>
        <v>0</v>
      </c>
      <c r="M15" s="7">
        <f>Inputs!M16+Inputs!M17+Inputs!M18+Inputs!M19+Inputs!M20</f>
        <v>0</v>
      </c>
    </row>
    <row r="16" spans="1:13" ht="15" customHeight="1" x14ac:dyDescent="0.2">
      <c r="A16" t="s">
        <v>32</v>
      </c>
      <c r="B16" s="5">
        <f>Inputs!B21</f>
        <v>1972881.87</v>
      </c>
      <c r="C16" s="5">
        <f>Inputs!C21</f>
        <v>2020583.23</v>
      </c>
      <c r="D16" s="5">
        <f>Inputs!D21</f>
        <v>1978718.87</v>
      </c>
      <c r="E16" s="5">
        <f>Inputs!E21</f>
        <v>0</v>
      </c>
      <c r="F16" s="5">
        <f>Inputs!F21</f>
        <v>0</v>
      </c>
      <c r="G16" s="5">
        <f>Inputs!G21</f>
        <v>0</v>
      </c>
      <c r="H16" s="5">
        <f>Inputs!H21</f>
        <v>0</v>
      </c>
      <c r="I16" s="5">
        <f>Inputs!I21</f>
        <v>0</v>
      </c>
      <c r="J16" s="5">
        <f>Inputs!J21</f>
        <v>0</v>
      </c>
      <c r="K16" s="5">
        <f>Inputs!K21</f>
        <v>0</v>
      </c>
      <c r="L16" s="5">
        <f>Inputs!L21</f>
        <v>0</v>
      </c>
      <c r="M16" s="5">
        <f>Inputs!M21</f>
        <v>0</v>
      </c>
    </row>
    <row r="17" spans="1:13" ht="15" customHeight="1" x14ac:dyDescent="0.2">
      <c r="A17" t="s">
        <v>43</v>
      </c>
      <c r="B17" s="5">
        <f>Inputs!B22+IS!B14</f>
        <v>6682852.8799999999</v>
      </c>
      <c r="C17" s="5">
        <f>Inputs!C22+IS!C14</f>
        <v>6591152.5199999996</v>
      </c>
      <c r="D17" s="5">
        <f>Inputs!D22+IS!D14</f>
        <v>6552123.2599999998</v>
      </c>
      <c r="E17" s="5">
        <f>Inputs!E22+IS!E14</f>
        <v>0</v>
      </c>
      <c r="F17" s="5">
        <f>Inputs!F22+IS!F14</f>
        <v>0</v>
      </c>
      <c r="G17" s="5">
        <f>Inputs!G22+IS!G14</f>
        <v>0</v>
      </c>
      <c r="H17" s="5">
        <f>Inputs!H22+IS!H14</f>
        <v>0</v>
      </c>
      <c r="I17" s="5">
        <f>Inputs!I22+IS!I14</f>
        <v>0</v>
      </c>
      <c r="J17" s="5">
        <f>Inputs!J22+IS!J14</f>
        <v>0</v>
      </c>
      <c r="K17" s="5">
        <f>Inputs!K22+IS!K14</f>
        <v>0</v>
      </c>
      <c r="L17" s="5">
        <f>Inputs!L22+IS!L14</f>
        <v>0</v>
      </c>
      <c r="M17" s="5">
        <f>Inputs!M22+IS!M14</f>
        <v>0</v>
      </c>
    </row>
    <row r="18" spans="1:13" ht="15" customHeight="1" x14ac:dyDescent="0.2">
      <c r="A18" s="6" t="s">
        <v>44</v>
      </c>
      <c r="B18" s="7">
        <f>Inputs!B21+Inputs!B22+IS!B14</f>
        <v>8655734.75</v>
      </c>
      <c r="C18" s="7">
        <f>Inputs!C21+Inputs!C22+IS!C14</f>
        <v>8611735.75</v>
      </c>
      <c r="D18" s="7">
        <f>Inputs!D21+Inputs!D22+IS!D14</f>
        <v>8530842.129999999</v>
      </c>
      <c r="E18" s="7">
        <f>Inputs!E21+Inputs!E22+IS!E14</f>
        <v>0</v>
      </c>
      <c r="F18" s="7">
        <f>Inputs!F21+Inputs!F22+IS!F14</f>
        <v>0</v>
      </c>
      <c r="G18" s="7">
        <f>Inputs!G21+Inputs!G22+IS!G14</f>
        <v>0</v>
      </c>
      <c r="H18" s="7">
        <f>Inputs!H21+Inputs!H22+IS!H14</f>
        <v>0</v>
      </c>
      <c r="I18" s="7">
        <f>Inputs!I21+Inputs!I22+IS!I14</f>
        <v>0</v>
      </c>
      <c r="J18" s="7">
        <f>Inputs!J21+Inputs!J22+IS!J14</f>
        <v>0</v>
      </c>
      <c r="K18" s="7">
        <f>Inputs!K21+Inputs!K22+IS!K14</f>
        <v>0</v>
      </c>
      <c r="L18" s="7">
        <f>Inputs!L21+Inputs!L22+IS!L14</f>
        <v>0</v>
      </c>
      <c r="M18" s="7">
        <f>Inputs!M21+Inputs!M22+IS!M14</f>
        <v>0</v>
      </c>
    </row>
    <row r="19" spans="1:13" ht="15" customHeight="1" x14ac:dyDescent="0.2">
      <c r="A19" s="6" t="s">
        <v>45</v>
      </c>
      <c r="B19" s="7">
        <f t="shared" ref="B19:M19" si="0">B9-B15-B18</f>
        <v>0</v>
      </c>
      <c r="C19" s="7">
        <f t="shared" si="0"/>
        <v>0</v>
      </c>
      <c r="D19" s="7">
        <f t="shared" si="0"/>
        <v>0</v>
      </c>
      <c r="E19" s="7">
        <f t="shared" si="0"/>
        <v>0</v>
      </c>
      <c r="F19" s="7">
        <f t="shared" si="0"/>
        <v>0</v>
      </c>
      <c r="G19" s="7">
        <f t="shared" si="0"/>
        <v>0</v>
      </c>
      <c r="H19" s="7">
        <f t="shared" si="0"/>
        <v>0</v>
      </c>
      <c r="I19" s="7">
        <f t="shared" si="0"/>
        <v>0</v>
      </c>
      <c r="J19" s="7">
        <f t="shared" si="0"/>
        <v>0</v>
      </c>
      <c r="K19" s="7">
        <f t="shared" si="0"/>
        <v>0</v>
      </c>
      <c r="L19" s="7">
        <f t="shared" si="0"/>
        <v>0</v>
      </c>
      <c r="M19" s="7">
        <f t="shared" si="0"/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zoomScaleNormal="100" workbookViewId="0">
      <selection activeCell="F1" sqref="F1"/>
    </sheetView>
  </sheetViews>
  <sheetFormatPr baseColWidth="10" defaultColWidth="8.83203125" defaultRowHeight="15" x14ac:dyDescent="0.2"/>
  <cols>
    <col min="1" max="1" width="32" customWidth="1"/>
    <col min="2" max="5" width="16" customWidth="1"/>
  </cols>
  <sheetData>
    <row r="1" spans="1:13" ht="18.75" customHeight="1" x14ac:dyDescent="0.25">
      <c r="A1" s="4" t="s">
        <v>46</v>
      </c>
    </row>
    <row r="2" spans="1:13" ht="15" customHeight="1" x14ac:dyDescent="0.2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" customHeight="1" x14ac:dyDescent="0.2">
      <c r="A3" t="s">
        <v>38</v>
      </c>
      <c r="B3" s="5">
        <f>IS!B14</f>
        <v>235163.69999999995</v>
      </c>
      <c r="C3" s="5">
        <f>IS!C14</f>
        <v>319285.1700000001</v>
      </c>
      <c r="D3" s="5">
        <f>IS!D14</f>
        <v>319874.79999999981</v>
      </c>
      <c r="E3" s="5">
        <f>IS!E14</f>
        <v>0</v>
      </c>
      <c r="F3" s="5">
        <f>IS!F14</f>
        <v>0</v>
      </c>
      <c r="G3" s="5">
        <f>IS!G14</f>
        <v>0</v>
      </c>
      <c r="H3" s="5">
        <f>IS!H14</f>
        <v>0</v>
      </c>
      <c r="I3" s="5">
        <f>IS!I14</f>
        <v>0</v>
      </c>
      <c r="J3" s="5">
        <f>IS!J14</f>
        <v>0</v>
      </c>
      <c r="K3" s="5">
        <f>IS!K14</f>
        <v>0</v>
      </c>
      <c r="L3" s="5">
        <f>IS!L14</f>
        <v>0</v>
      </c>
      <c r="M3" s="5">
        <f>IS!M14</f>
        <v>0</v>
      </c>
    </row>
    <row r="4" spans="1:13" ht="15" customHeight="1" x14ac:dyDescent="0.2">
      <c r="A4" t="s">
        <v>47</v>
      </c>
      <c r="B4" s="5">
        <f>-Inputs!B6</f>
        <v>61192.92</v>
      </c>
      <c r="C4" s="5">
        <f>-Inputs!C6</f>
        <v>60823.67</v>
      </c>
      <c r="D4" s="5">
        <f>-Inputs!D6</f>
        <v>61592.78</v>
      </c>
      <c r="E4" s="5">
        <f>-Inputs!E6</f>
        <v>0</v>
      </c>
      <c r="F4" s="5">
        <f>-Inputs!F6</f>
        <v>0</v>
      </c>
      <c r="G4" s="5">
        <f>-Inputs!G6</f>
        <v>0</v>
      </c>
      <c r="H4" s="5">
        <f>-Inputs!H6</f>
        <v>0</v>
      </c>
      <c r="I4" s="5">
        <f>-Inputs!I6</f>
        <v>0</v>
      </c>
      <c r="J4" s="5">
        <f>-Inputs!J6</f>
        <v>0</v>
      </c>
      <c r="K4" s="5">
        <f>-Inputs!K6</f>
        <v>0</v>
      </c>
      <c r="L4" s="5">
        <f>-Inputs!L6</f>
        <v>0</v>
      </c>
      <c r="M4" s="5">
        <f>-Inputs!M6</f>
        <v>0</v>
      </c>
    </row>
    <row r="5" spans="1:13" ht="15" customHeight="1" x14ac:dyDescent="0.2">
      <c r="A5" t="s">
        <v>48</v>
      </c>
      <c r="C5" s="5">
        <f>-(Inputs!C11-Inputs!B11)</f>
        <v>-535.48999999999069</v>
      </c>
      <c r="D5" s="5">
        <f>-(Inputs!D11-Inputs!C11)</f>
        <v>-23911.639999999898</v>
      </c>
      <c r="E5" s="5">
        <f>-(Inputs!E11-Inputs!D11)</f>
        <v>1559808.16</v>
      </c>
      <c r="F5" s="5">
        <f>-(Inputs!F11-Inputs!E11)</f>
        <v>0</v>
      </c>
      <c r="G5" s="5">
        <f>-(Inputs!G11-Inputs!F11)</f>
        <v>0</v>
      </c>
      <c r="H5" s="5">
        <f>-(Inputs!H11-Inputs!G11)</f>
        <v>0</v>
      </c>
      <c r="I5" s="5">
        <f>-(Inputs!I11-Inputs!H11)</f>
        <v>0</v>
      </c>
      <c r="J5" s="5">
        <f>-(Inputs!J11-Inputs!I11)</f>
        <v>0</v>
      </c>
      <c r="K5" s="5">
        <f>-(Inputs!K11-Inputs!J11)</f>
        <v>0</v>
      </c>
      <c r="L5" s="5">
        <f>-(Inputs!L11-Inputs!K11)</f>
        <v>0</v>
      </c>
      <c r="M5" s="5">
        <f>-(Inputs!M11-Inputs!L11)</f>
        <v>0</v>
      </c>
    </row>
    <row r="6" spans="1:13" ht="15" customHeight="1" x14ac:dyDescent="0.2">
      <c r="A6" t="s">
        <v>49</v>
      </c>
      <c r="C6" s="5">
        <f>-(Inputs!C12-Inputs!B12)</f>
        <v>-17916.559999999823</v>
      </c>
      <c r="D6" s="5">
        <f>-(Inputs!D12-Inputs!C12)</f>
        <v>-85196.360000000102</v>
      </c>
      <c r="E6" s="5">
        <f>-(Inputs!E12-Inputs!D12)</f>
        <v>1888324.76</v>
      </c>
      <c r="F6" s="5">
        <f>-(Inputs!F12-Inputs!E12)</f>
        <v>0</v>
      </c>
      <c r="G6" s="5">
        <f>-(Inputs!G12-Inputs!F12)</f>
        <v>0</v>
      </c>
      <c r="H6" s="5">
        <f>-(Inputs!H12-Inputs!G12)</f>
        <v>0</v>
      </c>
      <c r="I6" s="5">
        <f>-(Inputs!I12-Inputs!H12)</f>
        <v>0</v>
      </c>
      <c r="J6" s="5">
        <f>-(Inputs!J12-Inputs!I12)</f>
        <v>0</v>
      </c>
      <c r="K6" s="5">
        <f>-(Inputs!K12-Inputs!J12)</f>
        <v>0</v>
      </c>
      <c r="L6" s="5">
        <f>-(Inputs!L12-Inputs!K12)</f>
        <v>0</v>
      </c>
      <c r="M6" s="5">
        <f>-(Inputs!M12-Inputs!L12)</f>
        <v>0</v>
      </c>
    </row>
    <row r="7" spans="1:13" ht="15" customHeight="1" x14ac:dyDescent="0.2">
      <c r="A7" t="s">
        <v>50</v>
      </c>
      <c r="C7" s="5">
        <f>Inputs!C16-Inputs!B16</f>
        <v>14602.800000000047</v>
      </c>
      <c r="D7" s="5">
        <f>Inputs!D16-Inputs!C16</f>
        <v>17052.829999999958</v>
      </c>
      <c r="E7" s="5">
        <f>Inputs!E16-Inputs!D16</f>
        <v>-848224.47</v>
      </c>
      <c r="F7" s="5">
        <f>Inputs!F16-Inputs!E16</f>
        <v>0</v>
      </c>
      <c r="G7" s="5">
        <f>Inputs!G16-Inputs!F16</f>
        <v>0</v>
      </c>
      <c r="H7" s="5">
        <f>Inputs!H16-Inputs!G16</f>
        <v>0</v>
      </c>
      <c r="I7" s="5">
        <f>Inputs!I16-Inputs!H16</f>
        <v>0</v>
      </c>
      <c r="J7" s="5">
        <f>Inputs!J16-Inputs!I16</f>
        <v>0</v>
      </c>
      <c r="K7" s="5">
        <f>Inputs!K16-Inputs!J16</f>
        <v>0</v>
      </c>
      <c r="L7" s="5">
        <f>Inputs!L16-Inputs!K16</f>
        <v>0</v>
      </c>
      <c r="M7" s="5">
        <f>Inputs!M16-Inputs!L16</f>
        <v>0</v>
      </c>
    </row>
    <row r="8" spans="1:13" ht="15" customHeight="1" x14ac:dyDescent="0.2">
      <c r="A8" t="s">
        <v>51</v>
      </c>
      <c r="C8" s="5">
        <f>Inputs!C17-Inputs!B17</f>
        <v>-3077.2300000000396</v>
      </c>
      <c r="D8" s="5">
        <f>Inputs!D17-Inputs!C17</f>
        <v>9179.9899999999907</v>
      </c>
      <c r="E8" s="5">
        <f>Inputs!E17-Inputs!D17</f>
        <v>-488129.72</v>
      </c>
      <c r="F8" s="5">
        <f>Inputs!F17-Inputs!E17</f>
        <v>0</v>
      </c>
      <c r="G8" s="5">
        <f>Inputs!G17-Inputs!F17</f>
        <v>0</v>
      </c>
      <c r="H8" s="5">
        <f>Inputs!H17-Inputs!G17</f>
        <v>0</v>
      </c>
      <c r="I8" s="5">
        <f>Inputs!I17-Inputs!H17</f>
        <v>0</v>
      </c>
      <c r="J8" s="5">
        <f>Inputs!J17-Inputs!I17</f>
        <v>0</v>
      </c>
      <c r="K8" s="5">
        <f>Inputs!K17-Inputs!J17</f>
        <v>0</v>
      </c>
      <c r="L8" s="5">
        <f>Inputs!L17-Inputs!K17</f>
        <v>0</v>
      </c>
      <c r="M8" s="5">
        <f>Inputs!M17-Inputs!L17</f>
        <v>0</v>
      </c>
    </row>
    <row r="9" spans="1:13" ht="15" customHeight="1" x14ac:dyDescent="0.2">
      <c r="A9" s="6" t="s">
        <v>52</v>
      </c>
      <c r="B9" s="7">
        <f t="shared" ref="B9:M9" si="0">SUM(B3:B8)</f>
        <v>296356.61999999994</v>
      </c>
      <c r="C9" s="7">
        <f t="shared" si="0"/>
        <v>373182.36000000028</v>
      </c>
      <c r="D9" s="7">
        <f t="shared" si="0"/>
        <v>298592.39999999979</v>
      </c>
      <c r="E9" s="7">
        <f t="shared" si="0"/>
        <v>2111778.7300000004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</row>
    <row r="10" spans="1:13" ht="15" customHeight="1" x14ac:dyDescent="0.2">
      <c r="A10" t="s">
        <v>53</v>
      </c>
      <c r="C10" s="5">
        <f>-(Inputs!C14-Inputs!B14)</f>
        <v>-21404.650000000373</v>
      </c>
      <c r="D10" s="5">
        <f>-(Inputs!D14-Inputs!C14)</f>
        <v>199211.1799999997</v>
      </c>
      <c r="E10" s="5">
        <f>-(Inputs!E14-Inputs!D14)</f>
        <v>5240690.1100000003</v>
      </c>
      <c r="F10" s="5">
        <f>-(Inputs!F14-Inputs!E14)</f>
        <v>0</v>
      </c>
      <c r="G10" s="5">
        <f>-(Inputs!G14-Inputs!F14)</f>
        <v>0</v>
      </c>
      <c r="H10" s="5">
        <f>-(Inputs!H14-Inputs!G14)</f>
        <v>0</v>
      </c>
      <c r="I10" s="5">
        <f>-(Inputs!I14-Inputs!H14)</f>
        <v>0</v>
      </c>
      <c r="J10" s="5">
        <f>-(Inputs!J14-Inputs!I14)</f>
        <v>0</v>
      </c>
      <c r="K10" s="5">
        <f>-(Inputs!K14-Inputs!J14)</f>
        <v>0</v>
      </c>
      <c r="L10" s="5">
        <f>-(Inputs!L14-Inputs!K14)</f>
        <v>0</v>
      </c>
      <c r="M10" s="5">
        <f>-(Inputs!M14-Inputs!L14)</f>
        <v>0</v>
      </c>
    </row>
    <row r="11" spans="1:13" ht="15" customHeight="1" x14ac:dyDescent="0.2">
      <c r="A11" s="6" t="s">
        <v>54</v>
      </c>
      <c r="B11" s="7">
        <f t="shared" ref="B11:M11" si="1">B10</f>
        <v>0</v>
      </c>
      <c r="C11" s="7">
        <f t="shared" si="1"/>
        <v>-21404.650000000373</v>
      </c>
      <c r="D11" s="7">
        <f t="shared" si="1"/>
        <v>199211.1799999997</v>
      </c>
      <c r="E11" s="7">
        <f t="shared" si="1"/>
        <v>5240690.1100000003</v>
      </c>
      <c r="F11" s="7">
        <f t="shared" si="1"/>
        <v>0</v>
      </c>
      <c r="G11" s="7">
        <f t="shared" si="1"/>
        <v>0</v>
      </c>
      <c r="H11" s="7">
        <f t="shared" si="1"/>
        <v>0</v>
      </c>
      <c r="I11" s="7">
        <f t="shared" si="1"/>
        <v>0</v>
      </c>
      <c r="J11" s="7">
        <f t="shared" si="1"/>
        <v>0</v>
      </c>
      <c r="K11" s="7">
        <f t="shared" si="1"/>
        <v>0</v>
      </c>
      <c r="L11" s="7">
        <f t="shared" si="1"/>
        <v>0</v>
      </c>
      <c r="M11" s="7">
        <f t="shared" si="1"/>
        <v>0</v>
      </c>
    </row>
    <row r="12" spans="1:13" ht="15" customHeight="1" x14ac:dyDescent="0.2">
      <c r="A12" t="s">
        <v>55</v>
      </c>
      <c r="C12" s="5">
        <f>Inputs!C20-Inputs!B20</f>
        <v>52351.159999999683</v>
      </c>
      <c r="D12" s="5">
        <f>Inputs!D20-Inputs!C20</f>
        <v>3593.5900000003166</v>
      </c>
      <c r="E12" s="5">
        <f>Inputs!E20-Inputs!D20</f>
        <v>-2630147.9900000002</v>
      </c>
      <c r="F12" s="5">
        <f>Inputs!F20-Inputs!E20</f>
        <v>0</v>
      </c>
      <c r="G12" s="5">
        <f>Inputs!G20-Inputs!F20</f>
        <v>0</v>
      </c>
      <c r="H12" s="5">
        <f>Inputs!H20-Inputs!G20</f>
        <v>0</v>
      </c>
      <c r="I12" s="5">
        <f>Inputs!I20-Inputs!H20</f>
        <v>0</v>
      </c>
      <c r="J12" s="5">
        <f>Inputs!J20-Inputs!I20</f>
        <v>0</v>
      </c>
      <c r="K12" s="5">
        <f>Inputs!K20-Inputs!J20</f>
        <v>0</v>
      </c>
      <c r="L12" s="5">
        <f>Inputs!L20-Inputs!K20</f>
        <v>0</v>
      </c>
      <c r="M12" s="5">
        <f>Inputs!M20-Inputs!L20</f>
        <v>0</v>
      </c>
    </row>
    <row r="13" spans="1:13" ht="15" customHeight="1" x14ac:dyDescent="0.2">
      <c r="A13" t="s">
        <v>56</v>
      </c>
      <c r="C13" s="5">
        <f>(Inputs!C18-Inputs!B18)+(Inputs!C19-Inputs!B19)</f>
        <v>7188.0499999998137</v>
      </c>
      <c r="D13" s="5">
        <f>(Inputs!D18-Inputs!C18)+(Inputs!D19-Inputs!C19)</f>
        <v>-20793.069999999832</v>
      </c>
      <c r="E13" s="5">
        <f>(Inputs!E18-Inputs!D18)+(Inputs!E19-Inputs!D19)</f>
        <v>-1192003.83</v>
      </c>
      <c r="F13" s="5">
        <f>(Inputs!F18-Inputs!E18)+(Inputs!F19-Inputs!E19)</f>
        <v>0</v>
      </c>
      <c r="G13" s="5">
        <f>(Inputs!G18-Inputs!F18)+(Inputs!G19-Inputs!F19)</f>
        <v>0</v>
      </c>
      <c r="H13" s="5">
        <f>(Inputs!H18-Inputs!G18)+(Inputs!H19-Inputs!G19)</f>
        <v>0</v>
      </c>
      <c r="I13" s="5">
        <f>(Inputs!I18-Inputs!H18)+(Inputs!I19-Inputs!H19)</f>
        <v>0</v>
      </c>
      <c r="J13" s="5">
        <f>(Inputs!J18-Inputs!I18)+(Inputs!J19-Inputs!I19)</f>
        <v>0</v>
      </c>
      <c r="K13" s="5">
        <f>(Inputs!K18-Inputs!J18)+(Inputs!K19-Inputs!J19)</f>
        <v>0</v>
      </c>
      <c r="L13" s="5">
        <f>(Inputs!L18-Inputs!K18)+(Inputs!L19-Inputs!K19)</f>
        <v>0</v>
      </c>
      <c r="M13" s="5">
        <f>(Inputs!M18-Inputs!L18)+(Inputs!M19-Inputs!L19)</f>
        <v>0</v>
      </c>
    </row>
    <row r="14" spans="1:13" ht="15" customHeight="1" x14ac:dyDescent="0.2">
      <c r="A14" s="6" t="s">
        <v>57</v>
      </c>
      <c r="B14" s="7">
        <f t="shared" ref="B14:M14" si="2">SUM(B12:B13)</f>
        <v>0</v>
      </c>
      <c r="C14" s="7">
        <f t="shared" si="2"/>
        <v>59539.209999999497</v>
      </c>
      <c r="D14" s="7">
        <f t="shared" si="2"/>
        <v>-17199.479999999516</v>
      </c>
      <c r="E14" s="7">
        <f t="shared" si="2"/>
        <v>-3822151.8200000003</v>
      </c>
      <c r="F14" s="7">
        <f t="shared" si="2"/>
        <v>0</v>
      </c>
      <c r="G14" s="7">
        <f t="shared" si="2"/>
        <v>0</v>
      </c>
      <c r="H14" s="7">
        <f t="shared" si="2"/>
        <v>0</v>
      </c>
      <c r="I14" s="7">
        <f t="shared" si="2"/>
        <v>0</v>
      </c>
      <c r="J14" s="7">
        <f t="shared" si="2"/>
        <v>0</v>
      </c>
      <c r="K14" s="7">
        <f t="shared" si="2"/>
        <v>0</v>
      </c>
      <c r="L14" s="7">
        <f t="shared" si="2"/>
        <v>0</v>
      </c>
      <c r="M14" s="7">
        <f t="shared" si="2"/>
        <v>0</v>
      </c>
    </row>
    <row r="15" spans="1:13" ht="15" customHeight="1" x14ac:dyDescent="0.2">
      <c r="A15" s="6" t="s">
        <v>58</v>
      </c>
      <c r="B15" s="7">
        <f t="shared" ref="B15:M15" si="3">B9+B11+B14</f>
        <v>296356.61999999994</v>
      </c>
      <c r="C15" s="7">
        <f t="shared" si="3"/>
        <v>411316.9199999994</v>
      </c>
      <c r="D15" s="7">
        <f t="shared" si="3"/>
        <v>480604.1</v>
      </c>
      <c r="E15" s="7">
        <f t="shared" si="3"/>
        <v>3530317.0200000005</v>
      </c>
      <c r="F15" s="7">
        <f t="shared" si="3"/>
        <v>0</v>
      </c>
      <c r="G15" s="7">
        <f t="shared" si="3"/>
        <v>0</v>
      </c>
      <c r="H15" s="7">
        <f t="shared" si="3"/>
        <v>0</v>
      </c>
      <c r="I15" s="7">
        <f t="shared" si="3"/>
        <v>0</v>
      </c>
      <c r="J15" s="7">
        <f t="shared" si="3"/>
        <v>0</v>
      </c>
      <c r="K15" s="7">
        <f t="shared" si="3"/>
        <v>0</v>
      </c>
      <c r="L15" s="7">
        <f t="shared" si="3"/>
        <v>0</v>
      </c>
      <c r="M15" s="7">
        <f t="shared" si="3"/>
        <v>0</v>
      </c>
    </row>
    <row r="16" spans="1:13" ht="15" customHeight="1" x14ac:dyDescent="0.2">
      <c r="A16" t="s">
        <v>59</v>
      </c>
      <c r="C16" s="5">
        <f>Inputs!C10-Inputs!B10</f>
        <v>-25598.290000000037</v>
      </c>
      <c r="D16" s="5">
        <f>Inputs!D10-Inputs!C10</f>
        <v>7117.1499999999069</v>
      </c>
      <c r="E16" s="5">
        <f>Inputs!E10-Inputs!D10</f>
        <v>-4042830.79</v>
      </c>
      <c r="F16" s="5">
        <f>Inputs!F10-Inputs!E10</f>
        <v>0</v>
      </c>
      <c r="G16" s="5">
        <f>Inputs!G10-Inputs!F10</f>
        <v>0</v>
      </c>
      <c r="H16" s="5">
        <f>Inputs!H10-Inputs!G10</f>
        <v>0</v>
      </c>
      <c r="I16" s="5">
        <f>Inputs!I10-Inputs!H10</f>
        <v>0</v>
      </c>
      <c r="J16" s="5">
        <f>Inputs!J10-Inputs!I10</f>
        <v>0</v>
      </c>
      <c r="K16" s="5">
        <f>Inputs!K10-Inputs!J10</f>
        <v>0</v>
      </c>
      <c r="L16" s="5">
        <f>Inputs!L10-Inputs!K10</f>
        <v>0</v>
      </c>
      <c r="M16" s="5">
        <f>Inputs!M10-Inputs!L10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9"/>
  <sheetViews>
    <sheetView zoomScaleNormal="100" workbookViewId="0"/>
  </sheetViews>
  <sheetFormatPr baseColWidth="10" defaultColWidth="8.83203125" defaultRowHeight="15" x14ac:dyDescent="0.2"/>
  <cols>
    <col min="1" max="1" width="80" customWidth="1"/>
  </cols>
  <sheetData>
    <row r="1" spans="1:1" ht="18.75" customHeight="1" x14ac:dyDescent="0.25">
      <c r="A1" s="4" t="s">
        <v>60</v>
      </c>
    </row>
    <row r="3" spans="1:1" ht="15" customHeight="1" x14ac:dyDescent="0.2">
      <c r="A3" t="s">
        <v>61</v>
      </c>
    </row>
    <row r="4" spans="1:1" ht="15" customHeight="1" x14ac:dyDescent="0.2">
      <c r="A4" t="s">
        <v>62</v>
      </c>
    </row>
    <row r="6" spans="1:1" ht="15" customHeight="1" x14ac:dyDescent="0.2">
      <c r="A6" t="s">
        <v>63</v>
      </c>
    </row>
    <row r="7" spans="1:1" ht="15" customHeight="1" x14ac:dyDescent="0.2">
      <c r="A7" t="s">
        <v>64</v>
      </c>
    </row>
    <row r="8" spans="1:1" ht="15" customHeight="1" x14ac:dyDescent="0.2">
      <c r="A8" t="s">
        <v>65</v>
      </c>
    </row>
    <row r="10" spans="1:1" ht="15" customHeight="1" x14ac:dyDescent="0.2">
      <c r="A10" t="s">
        <v>66</v>
      </c>
    </row>
    <row r="11" spans="1:1" ht="15" customHeight="1" x14ac:dyDescent="0.2">
      <c r="A11" t="s">
        <v>67</v>
      </c>
    </row>
    <row r="12" spans="1:1" ht="15" customHeight="1" x14ac:dyDescent="0.2">
      <c r="A12" t="s">
        <v>68</v>
      </c>
    </row>
    <row r="13" spans="1:1" ht="15" customHeight="1" x14ac:dyDescent="0.2">
      <c r="A13" t="s">
        <v>69</v>
      </c>
    </row>
    <row r="14" spans="1:1" ht="15" customHeight="1" x14ac:dyDescent="0.2">
      <c r="A14" t="s">
        <v>70</v>
      </c>
    </row>
    <row r="15" spans="1:1" ht="15" customHeight="1" x14ac:dyDescent="0.2">
      <c r="A15" t="s">
        <v>71</v>
      </c>
    </row>
    <row r="16" spans="1:1" ht="15" customHeight="1" x14ac:dyDescent="0.2">
      <c r="A16" t="s">
        <v>72</v>
      </c>
    </row>
    <row r="17" spans="1:1" ht="15" customHeight="1" x14ac:dyDescent="0.2">
      <c r="A17" t="s">
        <v>73</v>
      </c>
    </row>
    <row r="18" spans="1:1" ht="15" customHeight="1" x14ac:dyDescent="0.2">
      <c r="A18" t="s">
        <v>74</v>
      </c>
    </row>
    <row r="19" spans="1:1" ht="15" customHeight="1" x14ac:dyDescent="0.2">
      <c r="A19" t="s">
        <v>75</v>
      </c>
    </row>
    <row r="21" spans="1:1" ht="15" customHeight="1" x14ac:dyDescent="0.2">
      <c r="A21" t="s">
        <v>76</v>
      </c>
    </row>
    <row r="22" spans="1:1" ht="15" customHeight="1" x14ac:dyDescent="0.2">
      <c r="A22" t="s">
        <v>77</v>
      </c>
    </row>
    <row r="23" spans="1:1" ht="15" customHeight="1" x14ac:dyDescent="0.2">
      <c r="A23" t="s">
        <v>78</v>
      </c>
    </row>
    <row r="24" spans="1:1" ht="15" customHeight="1" x14ac:dyDescent="0.2">
      <c r="A24" t="s">
        <v>79</v>
      </c>
    </row>
    <row r="25" spans="1:1" ht="15" customHeight="1" x14ac:dyDescent="0.2">
      <c r="A25" t="s">
        <v>80</v>
      </c>
    </row>
    <row r="27" spans="1:1" ht="15" customHeight="1" x14ac:dyDescent="0.2">
      <c r="A27" t="s">
        <v>81</v>
      </c>
    </row>
    <row r="28" spans="1:1" ht="15" customHeight="1" x14ac:dyDescent="0.2">
      <c r="A28" t="s">
        <v>82</v>
      </c>
    </row>
    <row r="29" spans="1:1" ht="15" customHeight="1" x14ac:dyDescent="0.2">
      <c r="A29" t="s">
        <v>83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Inputs</vt:lpstr>
      <vt:lpstr>IS</vt:lpstr>
      <vt:lpstr>BS</vt:lpstr>
      <vt:lpstr>CF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XIAOYANG LONG</cp:lastModifiedBy>
  <cp:revision>0</cp:revision>
  <dcterms:created xsi:type="dcterms:W3CDTF">2026-05-20T20:48:53Z</dcterms:created>
  <dcterms:modified xsi:type="dcterms:W3CDTF">2026-05-22T01:59:58Z</dcterms:modified>
  <dc:language>en-US</dc:language>
</cp:coreProperties>
</file>